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3420" tabRatio="598" activeTab="0"/>
  </bookViews>
  <sheets>
    <sheet name="Instructions" sheetId="1" r:id="rId1"/>
    <sheet name="DataEntryPaste" sheetId="2" r:id="rId2"/>
    <sheet name="DataEntryValues" sheetId="3" r:id="rId3"/>
    <sheet name="Summary" sheetId="4" r:id="rId4"/>
    <sheet name="OptimizationTrend" sheetId="5" r:id="rId5"/>
    <sheet name="LogProfile" sheetId="6" r:id="rId6"/>
    <sheet name="MaxFilter" sheetId="7" r:id="rId7"/>
    <sheet name="FilterSum(1-4)" sheetId="8" r:id="rId8"/>
    <sheet name="FilterSum(5-8)" sheetId="9" r:id="rId9"/>
    <sheet name="FilterSum(9-12)" sheetId="10" r:id="rId10"/>
    <sheet name="MonthDist" sheetId="11" state="hidden" r:id="rId11"/>
    <sheet name="FilterSum(13-16)" sheetId="12" r:id="rId12"/>
    <sheet name="LT-Trend" sheetId="13" r:id="rId13"/>
    <sheet name="AllDataSort" sheetId="14" state="hidden" r:id="rId14"/>
  </sheets>
  <definedNames>
    <definedName name="AllDataClear">'AllDataSort'!$E$6:$W$371</definedName>
    <definedName name="AllDataSort">'AllDataSort'!$D$6:$W$371</definedName>
    <definedName name="CFC1">'MonthDist'!$Y$10:$Y$40</definedName>
    <definedName name="CFC2">'MonthDist'!$Y$10:$Z$40</definedName>
    <definedName name="Comb">'DataEntryValues'!$S$14:$S$379</definedName>
    <definedName name="Combined">'MonthDist'!$S$10:$S$40</definedName>
    <definedName name="Combined95P">'MonthDist'!$S$10:$S$40</definedName>
    <definedName name="CombinedGoalTrend">'OptimizationTrend'!$Y$8:$AA$19</definedName>
    <definedName name="CombinedGoalTrend2">'LT-Trend'!$D$7:$F$18</definedName>
    <definedName name="CombinedTrend">'OptimizationTrend'!$U$8:$U$19</definedName>
    <definedName name="CombinedTrend2">'LT-Trend'!$C$7:$C$18</definedName>
    <definedName name="CombSort">'DataEntryValues'!$AK$14:$AK$379</definedName>
    <definedName name="CombSort2">'DataEntryValues'!$AK$14:$AL$379</definedName>
    <definedName name="DATABASE">'DataEntryValues'!$A$14:$S$379</definedName>
    <definedName name="DataEntryPaste">'DataEntryPaste'!$B$15:$S$380</definedName>
    <definedName name="DataEntryValues">'DataEntryValues'!$B$14:$S$379</definedName>
    <definedName name="FebCheck">'AllDataSort'!$J$2</definedName>
    <definedName name="FebFind">'AllDataSort'!$B$6:$B$371</definedName>
    <definedName name="FebValue">'AllDataSort'!$A$6:$A$371</definedName>
    <definedName name="FilSort">'DataEntryValues'!$AG$14:$AG$379</definedName>
    <definedName name="FilSort2">'DataEntryValues'!$AG$14:$AH$379</definedName>
    <definedName name="Filter1">'MonthDist'!$C$10:$C$40</definedName>
    <definedName name="Filter10">'MonthDist'!$L$10:$L$40</definedName>
    <definedName name="Filter11">'MonthDist'!$M$10:$M$40</definedName>
    <definedName name="Filter12">'MonthDist'!$N$10:$N$40</definedName>
    <definedName name="Filter13">'MonthDist'!$O$10:$O$40</definedName>
    <definedName name="Filter14">'MonthDist'!$P$10:$P$40</definedName>
    <definedName name="Filter15">'MonthDist'!$Q$10:$Q$40</definedName>
    <definedName name="Filter16">'MonthDist'!$R$10:$R$40</definedName>
    <definedName name="Filter2">'MonthDist'!$D$10:$D$40</definedName>
    <definedName name="Filter3">'MonthDist'!$E$10:$E$40</definedName>
    <definedName name="Filter4">'MonthDist'!$F$10:$F$40</definedName>
    <definedName name="Filter5">'MonthDist'!$G$10:$G$40</definedName>
    <definedName name="Filter6">'MonthDist'!$H$10:$H$40</definedName>
    <definedName name="Filter7">'MonthDist'!$I$10:$I$40</definedName>
    <definedName name="Filter8">'MonthDist'!$J$10:$J$40</definedName>
    <definedName name="Filter9">'MonthDist'!$K$10:$K$40</definedName>
    <definedName name="Filter95P">'MonthDist'!$C$10:$R$40</definedName>
    <definedName name="Home">'DataEntryValues'!$A$1</definedName>
    <definedName name="Home2">'OptimizationTrend'!$C$40</definedName>
    <definedName name="Home3">'DataEntryPaste'!$A$1</definedName>
    <definedName name="January">'AllDataSort'!$E$6:$W$36</definedName>
    <definedName name="leap">'AllDataSort'!$J$3</definedName>
    <definedName name="MaxFilter">'DataEntryValues'!$AA$14:$AA$379</definedName>
    <definedName name="MaxFilterPlot">'DataEntryValues'!$AB$14:$AB$379</definedName>
    <definedName name="MaxFilterValue">'MonthDist'!$AC$10:$AC$40</definedName>
    <definedName name="MaxMonthFilter">'MonthDist'!$V$10:$V$40</definedName>
    <definedName name="MaxMonthSettle">'MonthDist'!$U$10:$U$40</definedName>
    <definedName name="MaxSed">'DataEntryValues'!#REF!</definedName>
    <definedName name="MaxSedPlot">'DataEntryValues'!#REF!</definedName>
    <definedName name="MonthCalc">'AllDataSort'!$C$6:$C$371</definedName>
    <definedName name="MonthCalcVal">'AllDataSort'!$D$6</definedName>
    <definedName name="MonthDatabase">'MonthDist'!$A$10:$S$40</definedName>
    <definedName name="MonthStart">'MonthDist'!$A$10</definedName>
    <definedName name="MonthTable">'OptimizationTrend'!$C$8:$AA$19</definedName>
    <definedName name="MonthTableCalc">'MonthDist'!$A$3:$Y$3</definedName>
    <definedName name="MonthTableEight" localSheetId="3">'Summary'!$B$37</definedName>
    <definedName name="MonthTableEight">'OptimizationTrend'!$C$15</definedName>
    <definedName name="MonthTableElleven" localSheetId="3">'Summary'!$B$40</definedName>
    <definedName name="MonthTableElleven">'OptimizationTrend'!$C$18</definedName>
    <definedName name="MonthTableFive" localSheetId="3">'Summary'!$B$34</definedName>
    <definedName name="MonthTableFive">'OptimizationTrend'!$C$12</definedName>
    <definedName name="MonthTableFour" localSheetId="3">'Summary'!$B$33</definedName>
    <definedName name="MonthTableFour">'OptimizationTrend'!$C$11</definedName>
    <definedName name="MonthTableNine" localSheetId="3">'Summary'!$B$38</definedName>
    <definedName name="MonthTableNine">'OptimizationTrend'!$C$16</definedName>
    <definedName name="MonthTableOne" localSheetId="3">'Summary'!$B$30</definedName>
    <definedName name="MonthTableOne">'OptimizationTrend'!$C$8</definedName>
    <definedName name="MonthTableSeven" localSheetId="3">'Summary'!$B$36</definedName>
    <definedName name="MonthTableSeven">'OptimizationTrend'!$C$14</definedName>
    <definedName name="MonthTableSix" localSheetId="3">'Summary'!$B$35</definedName>
    <definedName name="MonthTableSix">'OptimizationTrend'!$C$13</definedName>
    <definedName name="MonthTableTen" localSheetId="3">'Summary'!$B$39</definedName>
    <definedName name="MonthTableTen">'OptimizationTrend'!$C$17</definedName>
    <definedName name="MonthTableThree" localSheetId="3">'Summary'!$B$32</definedName>
    <definedName name="MonthTableThree">'OptimizationTrend'!$C$10</definedName>
    <definedName name="MonthTableTwelve" localSheetId="3">'Summary'!$B$41</definedName>
    <definedName name="MonthTableTwelve">'OptimizationTrend'!$C$19</definedName>
    <definedName name="MonthTableTwo" localSheetId="3">'Summary'!$B$31</definedName>
    <definedName name="MonthTableTwo">'OptimizationTrend'!$C$9</definedName>
    <definedName name="MonthTrend">'OptimizationTrend'!$C$8:$C$19</definedName>
    <definedName name="MonthTrend2">'LT-Trend'!$B$7:$B$18</definedName>
    <definedName name="MSC1">'MonthDist'!#REF!</definedName>
    <definedName name="MSC2">'MonthDist'!#REF!</definedName>
    <definedName name="MTS10" localSheetId="3">'Summary'!$B$39</definedName>
    <definedName name="MTS10">'OptimizationTrend'!$C$17</definedName>
    <definedName name="MTS11" localSheetId="3">'Summary'!$B$40</definedName>
    <definedName name="MTS11">'OptimizationTrend'!$C$18</definedName>
    <definedName name="MTS12" localSheetId="3">'Summary'!$B$41</definedName>
    <definedName name="MTS12">'OptimizationTrend'!$C$19</definedName>
    <definedName name="MTS2" localSheetId="3">'Summary'!$B$31</definedName>
    <definedName name="MTS2">'OptimizationTrend'!$C$9</definedName>
    <definedName name="MTS3" localSheetId="3">'Summary'!$B$32</definedName>
    <definedName name="MTS3">'OptimizationTrend'!$C$10</definedName>
    <definedName name="MTS4" localSheetId="3">'Summary'!$B$33</definedName>
    <definedName name="MTS4">'OptimizationTrend'!$C$11</definedName>
    <definedName name="MTS5" localSheetId="3">'Summary'!$B$34</definedName>
    <definedName name="MTS5">'OptimizationTrend'!$C$12</definedName>
    <definedName name="MTS6" localSheetId="3">'Summary'!$B$35</definedName>
    <definedName name="MTS6">'OptimizationTrend'!$C$13</definedName>
    <definedName name="MTS7" localSheetId="3">'Summary'!$B$36</definedName>
    <definedName name="MTS7">'OptimizationTrend'!$C$14</definedName>
    <definedName name="MTS8" localSheetId="3">'Summary'!$B$37</definedName>
    <definedName name="MTS8">'OptimizationTrend'!$C$15</definedName>
    <definedName name="MTS9" localSheetId="3">'Summary'!$B$38</definedName>
    <definedName name="MTS9">'OptimizationTrend'!$C$16</definedName>
    <definedName name="Raw">'DataEntryValues'!$B$14:$B$379</definedName>
    <definedName name="SetSort">'DataEntryValues'!#REF!</definedName>
    <definedName name="SetSort2">'DataEntryValues'!#REF!</definedName>
    <definedName name="SettleTrend">'OptimizationTrend'!#REF!</definedName>
    <definedName name="SettleTrend2">'LT-Trend'!#REF!</definedName>
    <definedName name="StartDate">'DataEntryValues'!$A$14</definedName>
    <definedName name="StartDate2">'DataEntryPaste'!$A$15</definedName>
    <definedName name="StartProgram">'Instructions'!$A$1</definedName>
    <definedName name="Summary">'Summary'!$B$2</definedName>
  </definedNames>
  <calcPr fullCalcOnLoad="1"/>
</workbook>
</file>

<file path=xl/comments2.xml><?xml version="1.0" encoding="utf-8"?>
<comments xmlns="http://schemas.openxmlformats.org/spreadsheetml/2006/main">
  <authors>
    <author>LDD</author>
  </authors>
  <commentList>
    <comment ref="A15" authorId="0">
      <text>
        <r>
          <rPr>
            <b/>
            <sz val="8"/>
            <rFont val="Tahoma"/>
            <family val="0"/>
          </rPr>
          <t>Input Start Date.  Start Date must be 1st of month (space available for 366 days)</t>
        </r>
      </text>
    </comment>
  </commentList>
</comments>
</file>

<file path=xl/comments3.xml><?xml version="1.0" encoding="utf-8"?>
<comments xmlns="http://schemas.openxmlformats.org/spreadsheetml/2006/main">
  <authors>
    <author>LDD</author>
    <author>Larry DeMers</author>
  </authors>
  <commentList>
    <comment ref="G4" authorId="0">
      <text>
        <r>
          <rPr>
            <b/>
            <sz val="8"/>
            <rFont val="Tahoma"/>
            <family val="0"/>
          </rPr>
          <t>Input Filtered NTU Goal</t>
        </r>
      </text>
    </comment>
    <comment ref="A14" authorId="0">
      <text>
        <r>
          <rPr>
            <b/>
            <sz val="8"/>
            <rFont val="Tahoma"/>
            <family val="0"/>
          </rPr>
          <t>Input Start Date.  Start Date must be 1st of month (space available for 366 days)</t>
        </r>
      </text>
    </comment>
    <comment ref="B14" authorId="0">
      <text>
        <r>
          <rPr>
            <b/>
            <sz val="8"/>
            <rFont val="Tahoma"/>
            <family val="0"/>
          </rPr>
          <t>Input Max Daily
Raw Turbidity Data</t>
        </r>
      </text>
    </comment>
    <comment ref="C14" authorId="0">
      <text>
        <r>
          <rPr>
            <b/>
            <sz val="8"/>
            <rFont val="Tahoma"/>
            <family val="0"/>
          </rPr>
          <t>Input Max Daily
Sed Basin 1 Turbidity Data or Max Combined Sed Data</t>
        </r>
      </text>
    </comment>
    <comment ref="D14" authorId="0">
      <text>
        <r>
          <rPr>
            <b/>
            <sz val="8"/>
            <rFont val="Tahoma"/>
            <family val="0"/>
          </rPr>
          <t>Input Max Daily
Sed Basin 2 Turbidity Data</t>
        </r>
      </text>
    </comment>
    <comment ref="E14" authorId="0">
      <text>
        <r>
          <rPr>
            <b/>
            <sz val="8"/>
            <rFont val="Tahoma"/>
            <family val="0"/>
          </rPr>
          <t>Input Max Daily
Sed Basin 3 Turbidity Data</t>
        </r>
      </text>
    </comment>
    <comment ref="F14" authorId="0">
      <text>
        <r>
          <rPr>
            <b/>
            <sz val="8"/>
            <rFont val="Tahoma"/>
            <family val="0"/>
          </rPr>
          <t>Input Max Daily
Sed Basin 4 Turbidity Data</t>
        </r>
      </text>
    </comment>
    <comment ref="G14" authorId="0">
      <text>
        <r>
          <rPr>
            <b/>
            <sz val="8"/>
            <rFont val="Tahoma"/>
            <family val="0"/>
          </rPr>
          <t>Input Max Daily
Filter 1 Turbidity Data</t>
        </r>
      </text>
    </comment>
    <comment ref="H14" authorId="0">
      <text>
        <r>
          <rPr>
            <b/>
            <sz val="8"/>
            <rFont val="Tahoma"/>
            <family val="0"/>
          </rPr>
          <t>Input Max Daily
Filter 2 Turbidity Data</t>
        </r>
      </text>
    </comment>
    <comment ref="I14" authorId="0">
      <text>
        <r>
          <rPr>
            <b/>
            <sz val="8"/>
            <rFont val="Tahoma"/>
            <family val="0"/>
          </rPr>
          <t>Input Max Daily
Filter 3 Turbidity Data</t>
        </r>
      </text>
    </comment>
    <comment ref="J14" authorId="0">
      <text>
        <r>
          <rPr>
            <b/>
            <sz val="8"/>
            <rFont val="Tahoma"/>
            <family val="0"/>
          </rPr>
          <t>Input Max Daily
Filter 4 Turbidity Data</t>
        </r>
      </text>
    </comment>
    <comment ref="K14" authorId="0">
      <text>
        <r>
          <rPr>
            <b/>
            <sz val="8"/>
            <rFont val="Tahoma"/>
            <family val="0"/>
          </rPr>
          <t>Input Max Daily
Filter 5 Turbidity Data</t>
        </r>
      </text>
    </comment>
    <comment ref="L14" authorId="0">
      <text>
        <r>
          <rPr>
            <b/>
            <sz val="8"/>
            <rFont val="Tahoma"/>
            <family val="0"/>
          </rPr>
          <t>Input Max Daily
Filter 6 Turbidity Data</t>
        </r>
      </text>
    </comment>
    <comment ref="M14" authorId="0">
      <text>
        <r>
          <rPr>
            <b/>
            <sz val="8"/>
            <rFont val="Tahoma"/>
            <family val="0"/>
          </rPr>
          <t>Input Max Daily
Filter 7 Turbidity Data</t>
        </r>
      </text>
    </comment>
    <comment ref="N14" authorId="0">
      <text>
        <r>
          <rPr>
            <b/>
            <sz val="8"/>
            <rFont val="Tahoma"/>
            <family val="0"/>
          </rPr>
          <t>Input Max Daily
Filter 8 Turbidity Data</t>
        </r>
      </text>
    </comment>
    <comment ref="S14" authorId="0">
      <text>
        <r>
          <rPr>
            <b/>
            <sz val="8"/>
            <rFont val="Tahoma"/>
            <family val="0"/>
          </rPr>
          <t>Input Max Daily
Combined Turbidity Data</t>
        </r>
      </text>
    </comment>
    <comment ref="O14" authorId="0">
      <text>
        <r>
          <rPr>
            <b/>
            <sz val="8"/>
            <rFont val="Tahoma"/>
            <family val="0"/>
          </rPr>
          <t>Input Max Daily
Filter 9 Turbidity Data</t>
        </r>
      </text>
    </comment>
    <comment ref="P14" authorId="0">
      <text>
        <r>
          <rPr>
            <b/>
            <sz val="8"/>
            <rFont val="Tahoma"/>
            <family val="0"/>
          </rPr>
          <t>Input Max Daily
Filter 10 Turbidity Data</t>
        </r>
      </text>
    </comment>
    <comment ref="Q14" authorId="0">
      <text>
        <r>
          <rPr>
            <b/>
            <sz val="8"/>
            <rFont val="Tahoma"/>
            <family val="0"/>
          </rPr>
          <t>Input Max Daily
Filter 11 Turbidity Data</t>
        </r>
      </text>
    </comment>
    <comment ref="R14" authorId="0">
      <text>
        <r>
          <rPr>
            <b/>
            <sz val="8"/>
            <rFont val="Tahoma"/>
            <family val="0"/>
          </rPr>
          <t>Input Max Daily
Filter 12 Turbidity Data</t>
        </r>
      </text>
    </comment>
    <comment ref="G5" authorId="0">
      <text>
        <r>
          <rPr>
            <b/>
            <sz val="8"/>
            <rFont val="Tahoma"/>
            <family val="0"/>
          </rPr>
          <t>Input Filtered NTU Goal</t>
        </r>
      </text>
    </comment>
    <comment ref="G2" authorId="0">
      <text>
        <r>
          <rPr>
            <b/>
            <sz val="8"/>
            <rFont val="Tahoma"/>
            <family val="0"/>
          </rPr>
          <t>Input Plant Name</t>
        </r>
      </text>
    </comment>
    <comment ref="G3" authorId="1">
      <text>
        <r>
          <rPr>
            <b/>
            <sz val="8"/>
            <rFont val="Tahoma"/>
            <family val="0"/>
          </rPr>
          <t>Input Public Water System Number</t>
        </r>
      </text>
    </comment>
  </commentList>
</comments>
</file>

<file path=xl/comments4.xml><?xml version="1.0" encoding="utf-8"?>
<comments xmlns="http://schemas.openxmlformats.org/spreadsheetml/2006/main">
  <authors>
    <author>LDD</author>
  </authors>
  <commentList>
    <comment ref="I28" authorId="0">
      <text>
        <r>
          <rPr>
            <b/>
            <sz val="12"/>
            <rFont val="Tahoma"/>
            <family val="2"/>
          </rPr>
          <t xml:space="preserve">Correlation Coefficient for the Max. Filtered Turbidity and Raw Water Turbidity
</t>
        </r>
      </text>
    </comment>
    <comment ref="I29" authorId="0">
      <text>
        <r>
          <rPr>
            <b/>
            <sz val="12"/>
            <rFont val="Tahoma"/>
            <family val="2"/>
          </rPr>
          <t xml:space="preserve">Correlation Coefficient for the Combined Filtered Turbidity and Raw Water Turbidity
</t>
        </r>
      </text>
    </comment>
  </commentList>
</comments>
</file>

<file path=xl/comments5.xml><?xml version="1.0" encoding="utf-8"?>
<comments xmlns="http://schemas.openxmlformats.org/spreadsheetml/2006/main">
  <authors>
    <author>Larry DeMers</author>
  </authors>
  <commentList>
    <comment ref="C20" authorId="0">
      <text>
        <r>
          <rPr>
            <b/>
            <sz val="16"/>
            <rFont val="Tahoma"/>
            <family val="2"/>
          </rPr>
          <t>Annual 95th % value (NTU)</t>
        </r>
      </text>
    </comment>
    <comment ref="C21" authorId="0">
      <text>
        <r>
          <rPr>
            <b/>
            <sz val="16"/>
            <rFont val="Tahoma"/>
            <family val="2"/>
          </rPr>
          <t>Annual % values meeting goal</t>
        </r>
      </text>
    </comment>
    <comment ref="U6" authorId="0">
      <text>
        <r>
          <rPr>
            <b/>
            <sz val="16"/>
            <rFont val="Tahoma"/>
            <family val="2"/>
          </rPr>
          <t>Bold red values in filter columns represent the filter with the highest 95th percentile value for the month.</t>
        </r>
      </text>
    </comment>
  </commentList>
</comments>
</file>

<file path=xl/sharedStrings.xml><?xml version="1.0" encoding="utf-8"?>
<sst xmlns="http://schemas.openxmlformats.org/spreadsheetml/2006/main" count="282" uniqueCount="166">
  <si>
    <t>Raw</t>
  </si>
  <si>
    <t>Data Entry Area</t>
  </si>
  <si>
    <t>MONTH</t>
  </si>
  <si>
    <t>Yearly Data Sort Table</t>
  </si>
  <si>
    <t>Filter 1</t>
  </si>
  <si>
    <t>Filter 2</t>
  </si>
  <si>
    <t>Filter 3</t>
  </si>
  <si>
    <t>Filter 4</t>
  </si>
  <si>
    <t>Max Filter</t>
  </si>
  <si>
    <t>Filter 5</t>
  </si>
  <si>
    <t>Filter 6</t>
  </si>
  <si>
    <t>Filter 7</t>
  </si>
  <si>
    <t>Filter 8</t>
  </si>
  <si>
    <t>Filter Goal</t>
  </si>
  <si>
    <t>RSQ</t>
  </si>
  <si>
    <t>n/a</t>
  </si>
  <si>
    <t>Monthly Data</t>
  </si>
  <si>
    <t>Max</t>
  </si>
  <si>
    <t>Avg</t>
  </si>
  <si>
    <t>MaxFilterPlot</t>
  </si>
  <si>
    <t>95% #1</t>
  </si>
  <si>
    <t>95% #2</t>
  </si>
  <si>
    <t>95% #3</t>
  </si>
  <si>
    <t>95% #4</t>
  </si>
  <si>
    <t>95% #5</t>
  </si>
  <si>
    <t>95% #6</t>
  </si>
  <si>
    <t>95% #7</t>
  </si>
  <si>
    <t>95% #8</t>
  </si>
  <si>
    <t>NTU</t>
  </si>
  <si>
    <t>Min</t>
  </si>
  <si>
    <t>Plant Name</t>
  </si>
  <si>
    <t>Instruction to users:  Input plant name and turbidity goals above.  Input start date</t>
  </si>
  <si>
    <t>Filtration Performance Summary (Filters 1 - 4)</t>
  </si>
  <si>
    <t>Instructions</t>
  </si>
  <si>
    <t>FILE:</t>
  </si>
  <si>
    <t>AUTHOR:</t>
  </si>
  <si>
    <t>COMPANY:</t>
  </si>
  <si>
    <t>Process Applications, Inc.</t>
  </si>
  <si>
    <t>PURPOSE:</t>
  </si>
  <si>
    <t>DATE MODIFIED:</t>
  </si>
  <si>
    <t>MODIFICATIONS &amp; BY WHOM:</t>
  </si>
  <si>
    <t>To assess particulate removal in surface water treatment plants</t>
  </si>
  <si>
    <t>LDD modified program to include individual sedimentation and filter graphs.</t>
  </si>
  <si>
    <t>LDD modified program to indicate "out of range" warning for filter turbidity data entry.</t>
  </si>
  <si>
    <t>Filtration Performance Summary (Filters 5 - 8)</t>
  </si>
  <si>
    <t>LDD initiated program modifications to use percentile calculation.</t>
  </si>
  <si>
    <t>Combined</t>
  </si>
  <si>
    <t>LDD added column for combined filter effluent turbidity.</t>
  </si>
  <si>
    <t>Raw Turbidity</t>
  </si>
  <si>
    <t>Max. Filtered Turbidity</t>
  </si>
  <si>
    <t>ANNUAL DATA</t>
  </si>
  <si>
    <t>Modifications also made to use percentile calculations.</t>
  </si>
  <si>
    <t>% Values</t>
  </si>
  <si>
    <t>95% Com</t>
  </si>
  <si>
    <t>Combined Filtered Turbidity</t>
  </si>
  <si>
    <t>LDD modified program to include optimization goal tracking features.</t>
  </si>
  <si>
    <t>Optimization Trend Report</t>
  </si>
  <si>
    <t xml:space="preserve">Instruction to users:  Paste plant turbidity data sets into the data entry area below.  The </t>
  </si>
  <si>
    <t xml:space="preserve">database by clicking on the data TRANSFER button.  Go to the DataEntryValues </t>
  </si>
  <si>
    <t>worksheet to enter the plant name and performance goals.</t>
  </si>
  <si>
    <t>Data Entry Area for Posting Data Sets</t>
  </si>
  <si>
    <t>Date</t>
  </si>
  <si>
    <t>Entering data from another spreadsheet (copy/pasting):</t>
  </si>
  <si>
    <t>1.</t>
  </si>
  <si>
    <t>When entering data sets from another spreadsheet, use the DataEntryPaste worksheet.  This will</t>
  </si>
  <si>
    <t xml:space="preserve">reduce problems that could occur due to formatting differences.  </t>
  </si>
  <si>
    <t>2.</t>
  </si>
  <si>
    <t>Before entering new data, you should clear the data entry area of any pre-existing data.  This can be</t>
  </si>
  <si>
    <t>3.</t>
  </si>
  <si>
    <t>4.</t>
  </si>
  <si>
    <t>Go to the DataEntryValues worksheet and enter the plant name and performance goals.</t>
  </si>
  <si>
    <t>5.</t>
  </si>
  <si>
    <t>Entering individual data from plant records:</t>
  </si>
  <si>
    <t xml:space="preserve">Before entering new data, you should clear the database of any pre-existing data.  This can be </t>
  </si>
  <si>
    <t>L. DeMers, K. Rakness, B. Hegg</t>
  </si>
  <si>
    <t>Treatment Barrier Performance Summary</t>
  </si>
  <si>
    <r>
      <t xml:space="preserve">performed by clicking on the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 button.</t>
    </r>
  </si>
  <si>
    <r>
      <t xml:space="preserve">After the data is entered, click the </t>
    </r>
    <r>
      <rPr>
        <b/>
        <sz val="10"/>
        <rFont val="Arial"/>
        <family val="2"/>
      </rPr>
      <t>TRANSFER</t>
    </r>
    <r>
      <rPr>
        <sz val="10"/>
        <rFont val="Arial"/>
        <family val="2"/>
      </rPr>
      <t xml:space="preserve"> button to transfer the data to the database.</t>
    </r>
  </si>
  <si>
    <t>When entering daily data from plant records, use the DataEntryValues worksheet.</t>
  </si>
  <si>
    <t>LDD added worst sed basin cell conditions.</t>
  </si>
  <si>
    <t>LDD added worst filter cell conditions and screen hide during macro.</t>
  </si>
  <si>
    <t>LDD initiated program development.</t>
  </si>
  <si>
    <t>Model developed by: Process Applications, Inc. Fort Collins, CO 970-223-5787</t>
  </si>
  <si>
    <t>RSQ = Correlation Coefficient for two selected data sets</t>
  </si>
  <si>
    <t>95% = 95th Percentile value for data set</t>
  </si>
  <si>
    <t>LDD corrected 95% calc. error in max. sed. and filter columns.</t>
  </si>
  <si>
    <t>Filter 9</t>
  </si>
  <si>
    <t>Filter 10</t>
  </si>
  <si>
    <t>Filter 11</t>
  </si>
  <si>
    <t>Filter 12</t>
  </si>
  <si>
    <t>95% #9</t>
  </si>
  <si>
    <t>95% #10</t>
  </si>
  <si>
    <t>95% #11</t>
  </si>
  <si>
    <t>95% #12</t>
  </si>
  <si>
    <t>LDD modified to data input to allow up to 12 filters.</t>
  </si>
  <si>
    <t>Filtered water turbidity regulation</t>
  </si>
  <si>
    <t>Filtered water turbidity optimization goal</t>
  </si>
  <si>
    <t>Opt. Goal</t>
  </si>
  <si>
    <t>Reg.</t>
  </si>
  <si>
    <t>Reg.  = % of values in data set that are less than or equal to the regulated turbidity requirement</t>
  </si>
  <si>
    <t>Opt. Goal = % of values in data set that are less than or equal to the selected optimization turbidity goal</t>
  </si>
  <si>
    <t>LDD modified annual statistics to exclude STDEV and include % time meeting reg.</t>
  </si>
  <si>
    <t>requirement.</t>
  </si>
  <si>
    <t>Filtration Performance Summary (Filters 9 - 12)</t>
  </si>
  <si>
    <t>LDD fixed y-axis on individual sed and filter graphs</t>
  </si>
  <si>
    <t>LDD corrected Leap Year problem (temporary fix until modifications to account for both</t>
  </si>
  <si>
    <t>Leap Year and non-Leap year data input is completed).</t>
  </si>
  <si>
    <t>Goal .1</t>
  </si>
  <si>
    <t>Goal .2</t>
  </si>
  <si>
    <t>Goal .3</t>
  </si>
  <si>
    <t>% Values Meeting Goal</t>
  </si>
  <si>
    <t>FebValue</t>
  </si>
  <si>
    <t>FebFind</t>
  </si>
  <si>
    <t>feb</t>
  </si>
  <si>
    <t>Cell to identify if year is a leap year or not.</t>
  </si>
  <si>
    <t>data entry area will hold 366 days of data.  Following data input, transfer data to the</t>
  </si>
  <si>
    <t>and turbidity data below.  The database will hold 366 days of data.  The turbidity data</t>
  </si>
  <si>
    <t xml:space="preserve">LDD/KLR corrected Leap Year problem to allow data input for both Leap Year and non </t>
  </si>
  <si>
    <t>Leap Year data.</t>
  </si>
  <si>
    <t>LDD corrected error in max filter turbidity calc on DataEntryValues worksheet.  Saved</t>
  </si>
  <si>
    <t>as turb-opt23p.xls.</t>
  </si>
  <si>
    <t>LDD corrected error in max settled water graph to plot the max value from four sed</t>
  </si>
  <si>
    <t>Saved as turb-opt24a.xls.</t>
  </si>
  <si>
    <t>basins (versus the value from sed basin 1).  Also corrected date range in same graph.</t>
  </si>
  <si>
    <t>LDD added "Yes/No" step to clear macros.  Changed color of macro buttons.</t>
  </si>
  <si>
    <r>
      <t xml:space="preserve">Click the </t>
    </r>
    <r>
      <rPr>
        <b/>
        <sz val="10"/>
        <rFont val="Arial"/>
        <family val="2"/>
      </rPr>
      <t>UPDATE</t>
    </r>
    <r>
      <rPr>
        <sz val="10"/>
        <rFont val="Arial"/>
        <family val="2"/>
      </rPr>
      <t xml:space="preserve"> button to develop the Summary and Optimization Trend Reports.</t>
    </r>
  </si>
  <si>
    <r>
      <t xml:space="preserve">After data is entered, click on the </t>
    </r>
    <r>
      <rPr>
        <b/>
        <sz val="10"/>
        <rFont val="Arial"/>
        <family val="2"/>
      </rPr>
      <t>UPDATE</t>
    </r>
    <r>
      <rPr>
        <sz val="10"/>
        <rFont val="Arial"/>
        <family val="2"/>
      </rPr>
      <t xml:space="preserve"> button to develop the Summary and Optimization Trend</t>
    </r>
  </si>
  <si>
    <t>Reports.</t>
  </si>
  <si>
    <t>entry cells will turn yellow if the value exceeds the process goal.  Following data</t>
  </si>
  <si>
    <t>input, develop the reports by clicking the UPDATE button.</t>
  </si>
  <si>
    <t>95th %</t>
  </si>
  <si>
    <t>Month/Yr</t>
  </si>
  <si>
    <t>0.3 NTU</t>
  </si>
  <si>
    <t>0.2 NTU</t>
  </si>
  <si>
    <t>0.1 NTU</t>
  </si>
  <si>
    <t>Combined Filtered Water</t>
  </si>
  <si>
    <t>LDD added LT-Trend worksheet to support LT Trend companion spreadsheet.</t>
  </si>
  <si>
    <t>Corrected y-axis lable on MaxFilter chart.  Saved as turb-opt26a.xls.</t>
  </si>
  <si>
    <t>The area in blue can be copied to the long-term trend spreadsheet (LT_trend.xls) to develop up to three years of performance trends.</t>
  </si>
  <si>
    <t>PWS #</t>
  </si>
  <si>
    <t>Yr. Goal</t>
  </si>
  <si>
    <t>Yr. 95%</t>
  </si>
  <si>
    <t>LDD added data entry cell for public water system number.</t>
  </si>
  <si>
    <t>LDD added annual calculations for individual basin/filter 95th % and % values meeting</t>
  </si>
  <si>
    <t>goal calculations.  Saved as turb-opt27.xls.</t>
  </si>
  <si>
    <t>Filter 13</t>
  </si>
  <si>
    <t>Filter 14</t>
  </si>
  <si>
    <t>Filter 15</t>
  </si>
  <si>
    <t>Filter 16</t>
  </si>
  <si>
    <t>95% #13</t>
  </si>
  <si>
    <t>95% #14</t>
  </si>
  <si>
    <t>95% #15</t>
  </si>
  <si>
    <t>95% #16</t>
  </si>
  <si>
    <t>LDD modified spreadsheet for direct filtration plant.  All sed basin calculations removed.</t>
  </si>
  <si>
    <t>Filtration Performance Summary (Filters 13 - 16)</t>
  </si>
  <si>
    <t>95% Filtered Turbidity</t>
  </si>
  <si>
    <t>Combined Goal</t>
  </si>
  <si>
    <t>Individual Goal</t>
  </si>
  <si>
    <t>All Filters</t>
  </si>
  <si>
    <t>95% All</t>
  </si>
  <si>
    <t>95th Percentile Turbidity Values (NTU)</t>
  </si>
  <si>
    <t>% Turbidity Values Meeting Goal</t>
  </si>
  <si>
    <t>LDD modified macro to plot combined turbidity % value meeting goal in long-term trend</t>
  </si>
  <si>
    <t>table.  Renamed to version 28DF.</t>
  </si>
  <si>
    <t>Turb-opt28 DF.xls</t>
  </si>
  <si>
    <t>Optimization Assessment Software - Version 28 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</si>
</sst>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0.0000"/>
    <numFmt numFmtId="168" formatCode="0.000"/>
    <numFmt numFmtId="169" formatCode="0.00000"/>
    <numFmt numFmtId="170" formatCode="mmmm\-yy"/>
    <numFmt numFmtId="171" formatCode="0.0_)"/>
    <numFmt numFmtId="172" formatCode="0_)"/>
    <numFmt numFmtId="173" formatCode="mm/dd/yy"/>
    <numFmt numFmtId="174" formatCode="0.000_)"/>
    <numFmt numFmtId="175" formatCode="0.0%"/>
  </numFmts>
  <fonts count="85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4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8"/>
      <color indexed="12"/>
      <name val="Arial"/>
      <family val="2"/>
    </font>
    <font>
      <sz val="10"/>
      <color indexed="12"/>
      <name val="Arial"/>
      <family val="2"/>
    </font>
    <font>
      <b/>
      <sz val="24"/>
      <color indexed="12"/>
      <name val="Arial"/>
      <family val="2"/>
    </font>
    <font>
      <b/>
      <sz val="12"/>
      <name val="Tahoma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6.75"/>
      <color indexed="8"/>
      <name val="Arial"/>
      <family val="0"/>
    </font>
    <font>
      <sz val="17"/>
      <color indexed="8"/>
      <name val="Arial"/>
      <family val="0"/>
    </font>
    <font>
      <sz val="18"/>
      <color indexed="8"/>
      <name val="Arial"/>
      <family val="0"/>
    </font>
    <font>
      <b/>
      <sz val="19.25"/>
      <color indexed="8"/>
      <name val="Arial"/>
      <family val="0"/>
    </font>
    <font>
      <b/>
      <sz val="22"/>
      <color indexed="8"/>
      <name val="Arial"/>
      <family val="0"/>
    </font>
    <font>
      <sz val="16.55"/>
      <color indexed="8"/>
      <name val="Arial"/>
      <family val="0"/>
    </font>
    <font>
      <sz val="24.25"/>
      <color indexed="8"/>
      <name val="Arial"/>
      <family val="0"/>
    </font>
    <font>
      <sz val="16.25"/>
      <color indexed="8"/>
      <name val="Arial"/>
      <family val="0"/>
    </font>
    <font>
      <sz val="17.75"/>
      <color indexed="8"/>
      <name val="Arial"/>
      <family val="0"/>
    </font>
    <font>
      <b/>
      <sz val="17.75"/>
      <color indexed="8"/>
      <name val="Arial"/>
      <family val="0"/>
    </font>
    <font>
      <sz val="18.75"/>
      <color indexed="8"/>
      <name val="Arial"/>
      <family val="0"/>
    </font>
    <font>
      <sz val="20.75"/>
      <color indexed="8"/>
      <name val="Arial"/>
      <family val="0"/>
    </font>
    <font>
      <b/>
      <sz val="19.5"/>
      <color indexed="8"/>
      <name val="Arial"/>
      <family val="0"/>
    </font>
    <font>
      <b/>
      <sz val="19.75"/>
      <color indexed="8"/>
      <name val="Arial"/>
      <family val="0"/>
    </font>
    <font>
      <b/>
      <sz val="21"/>
      <color indexed="8"/>
      <name val="Arial"/>
      <family val="0"/>
    </font>
    <font>
      <b/>
      <sz val="23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172" fontId="0" fillId="0" borderId="0" xfId="0" applyNumberFormat="1" applyFill="1" applyAlignment="1" applyProtection="1">
      <alignment/>
      <protection/>
    </xf>
    <xf numFmtId="14" fontId="4" fillId="0" borderId="19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17" fontId="0" fillId="33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14" fontId="4" fillId="0" borderId="10" xfId="0" applyNumberFormat="1" applyFont="1" applyFill="1" applyBorder="1" applyAlignment="1" applyProtection="1">
      <alignment/>
      <protection/>
    </xf>
    <xf numFmtId="14" fontId="0" fillId="33" borderId="19" xfId="0" applyNumberFormat="1" applyFill="1" applyBorder="1" applyAlignment="1" applyProtection="1">
      <alignment/>
      <protection/>
    </xf>
    <xf numFmtId="0" fontId="0" fillId="0" borderId="21" xfId="0" applyBorder="1" applyAlignment="1">
      <alignment/>
    </xf>
    <xf numFmtId="2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166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2" fontId="15" fillId="35" borderId="10" xfId="0" applyNumberFormat="1" applyFont="1" applyFill="1" applyBorder="1" applyAlignment="1">
      <alignment/>
    </xf>
    <xf numFmtId="166" fontId="15" fillId="35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8" xfId="0" applyFill="1" applyBorder="1" applyAlignment="1">
      <alignment/>
    </xf>
    <xf numFmtId="14" fontId="0" fillId="36" borderId="10" xfId="0" applyNumberFormat="1" applyFill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14" fontId="0" fillId="36" borderId="10" xfId="0" applyNumberFormat="1" applyFill="1" applyBorder="1" applyAlignment="1" applyProtection="1">
      <alignment/>
      <protection locked="0"/>
    </xf>
    <xf numFmtId="0" fontId="0" fillId="34" borderId="26" xfId="0" applyFill="1" applyBorder="1" applyAlignment="1">
      <alignment/>
    </xf>
    <xf numFmtId="0" fontId="13" fillId="34" borderId="27" xfId="0" applyFont="1" applyFill="1" applyBorder="1" applyAlignment="1">
      <alignment horizontal="centerContinuous"/>
    </xf>
    <xf numFmtId="0" fontId="0" fillId="34" borderId="28" xfId="0" applyFill="1" applyBorder="1" applyAlignment="1">
      <alignment/>
    </xf>
    <xf numFmtId="0" fontId="0" fillId="0" borderId="29" xfId="0" applyBorder="1" applyAlignment="1" quotePrefix="1">
      <alignment horizontal="right"/>
    </xf>
    <xf numFmtId="0" fontId="14" fillId="0" borderId="0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16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9" fontId="1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7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9" fontId="7" fillId="35" borderId="18" xfId="0" applyNumberFormat="1" applyFont="1" applyFill="1" applyBorder="1" applyAlignment="1">
      <alignment horizontal="center"/>
    </xf>
    <xf numFmtId="9" fontId="7" fillId="35" borderId="10" xfId="0" applyNumberFormat="1" applyFont="1" applyFill="1" applyBorder="1" applyAlignment="1">
      <alignment horizontal="center"/>
    </xf>
    <xf numFmtId="17" fontId="2" fillId="35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vertical="center"/>
    </xf>
    <xf numFmtId="14" fontId="4" fillId="0" borderId="1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165" fontId="4" fillId="0" borderId="18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2" fontId="15" fillId="35" borderId="19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8" fillId="0" borderId="0" xfId="0" applyNumberFormat="1" applyFont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Continuous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65" fontId="4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16" fillId="0" borderId="0" xfId="0" applyFont="1" applyBorder="1" applyAlignment="1">
      <alignment/>
    </xf>
    <xf numFmtId="166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166" fontId="7" fillId="35" borderId="10" xfId="0" applyNumberFormat="1" applyFont="1" applyFill="1" applyBorder="1" applyAlignment="1">
      <alignment horizontal="center"/>
    </xf>
    <xf numFmtId="0" fontId="0" fillId="38" borderId="0" xfId="0" applyNumberFormat="1" applyFill="1" applyAlignment="1">
      <alignment horizontal="center"/>
    </xf>
    <xf numFmtId="173" fontId="3" fillId="0" borderId="17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4" borderId="33" xfId="0" applyFont="1" applyFill="1" applyBorder="1" applyAlignment="1">
      <alignment/>
    </xf>
    <xf numFmtId="0" fontId="9" fillId="34" borderId="34" xfId="0" applyFont="1" applyFill="1" applyBorder="1" applyAlignment="1">
      <alignment horizontal="centerContinuous"/>
    </xf>
    <xf numFmtId="0" fontId="9" fillId="34" borderId="35" xfId="0" applyFont="1" applyFill="1" applyBorder="1" applyAlignment="1">
      <alignment horizontal="centerContinuous"/>
    </xf>
    <xf numFmtId="0" fontId="9" fillId="34" borderId="36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/>
    </xf>
    <xf numFmtId="0" fontId="9" fillId="34" borderId="16" xfId="0" applyFont="1" applyFill="1" applyBorder="1" applyAlignment="1">
      <alignment horizontal="centerContinuous"/>
    </xf>
    <xf numFmtId="0" fontId="9" fillId="34" borderId="17" xfId="0" applyFont="1" applyFill="1" applyBorder="1" applyAlignment="1">
      <alignment horizontal="centerContinuous"/>
    </xf>
    <xf numFmtId="0" fontId="9" fillId="34" borderId="37" xfId="0" applyFont="1" applyFill="1" applyBorder="1" applyAlignment="1">
      <alignment horizontal="centerContinuous"/>
    </xf>
    <xf numFmtId="17" fontId="0" fillId="36" borderId="38" xfId="0" applyNumberFormat="1" applyFill="1" applyBorder="1" applyAlignment="1">
      <alignment/>
    </xf>
    <xf numFmtId="17" fontId="0" fillId="36" borderId="39" xfId="0" applyNumberFormat="1" applyFill="1" applyBorder="1" applyAlignment="1">
      <alignment/>
    </xf>
    <xf numFmtId="17" fontId="0" fillId="36" borderId="40" xfId="0" applyNumberFormat="1" applyFill="1" applyBorder="1" applyAlignment="1">
      <alignment/>
    </xf>
    <xf numFmtId="166" fontId="0" fillId="36" borderId="41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6" borderId="42" xfId="0" applyNumberFormat="1" applyFill="1" applyBorder="1" applyAlignment="1">
      <alignment/>
    </xf>
    <xf numFmtId="2" fontId="0" fillId="36" borderId="41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42" xfId="0" applyNumberFormat="1" applyFill="1" applyBorder="1" applyAlignment="1">
      <alignment/>
    </xf>
    <xf numFmtId="166" fontId="0" fillId="36" borderId="43" xfId="0" applyNumberFormat="1" applyFill="1" applyBorder="1" applyAlignment="1">
      <alignment/>
    </xf>
    <xf numFmtId="166" fontId="0" fillId="36" borderId="44" xfId="0" applyNumberFormat="1" applyFill="1" applyBorder="1" applyAlignment="1">
      <alignment/>
    </xf>
    <xf numFmtId="166" fontId="0" fillId="36" borderId="45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40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17" fontId="2" fillId="35" borderId="31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9" fontId="2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175" fontId="8" fillId="0" borderId="10" xfId="57" applyNumberFormat="1" applyFont="1" applyFill="1" applyBorder="1" applyAlignment="1">
      <alignment/>
    </xf>
    <xf numFmtId="2" fontId="8" fillId="0" borderId="47" xfId="0" applyNumberFormat="1" applyFont="1" applyBorder="1" applyAlignment="1">
      <alignment/>
    </xf>
    <xf numFmtId="175" fontId="8" fillId="0" borderId="16" xfId="57" applyNumberFormat="1" applyFont="1" applyFill="1" applyBorder="1" applyAlignment="1">
      <alignment/>
    </xf>
    <xf numFmtId="0" fontId="15" fillId="39" borderId="14" xfId="0" applyFont="1" applyFill="1" applyBorder="1" applyAlignment="1">
      <alignment/>
    </xf>
    <xf numFmtId="0" fontId="15" fillId="39" borderId="13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0" fontId="15" fillId="39" borderId="48" xfId="0" applyFont="1" applyFill="1" applyBorder="1" applyAlignment="1">
      <alignment/>
    </xf>
    <xf numFmtId="0" fontId="15" fillId="39" borderId="49" xfId="0" applyFont="1" applyFill="1" applyBorder="1" applyAlignment="1">
      <alignment/>
    </xf>
    <xf numFmtId="0" fontId="15" fillId="39" borderId="50" xfId="0" applyFont="1" applyFill="1" applyBorder="1" applyAlignment="1">
      <alignment/>
    </xf>
    <xf numFmtId="0" fontId="22" fillId="0" borderId="0" xfId="0" applyFont="1" applyBorder="1" applyAlignment="1">
      <alignment vertical="center"/>
    </xf>
    <xf numFmtId="0" fontId="2" fillId="35" borderId="17" xfId="0" applyFont="1" applyFill="1" applyBorder="1" applyAlignment="1">
      <alignment horizontal="centerContinuous"/>
    </xf>
    <xf numFmtId="0" fontId="2" fillId="35" borderId="18" xfId="0" applyFont="1" applyFill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0" fontId="0" fillId="33" borderId="14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9" fillId="34" borderId="10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166" fontId="0" fillId="0" borderId="10" xfId="0" applyNumberFormat="1" applyBorder="1" applyAlignment="1">
      <alignment/>
    </xf>
    <xf numFmtId="0" fontId="2" fillId="35" borderId="16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2" fontId="15" fillId="35" borderId="51" xfId="0" applyNumberFormat="1" applyFont="1" applyFill="1" applyBorder="1" applyAlignment="1">
      <alignment/>
    </xf>
    <xf numFmtId="9" fontId="2" fillId="35" borderId="14" xfId="0" applyNumberFormat="1" applyFont="1" applyFill="1" applyBorder="1" applyAlignment="1">
      <alignment horizontal="centerContinuous"/>
    </xf>
    <xf numFmtId="9" fontId="2" fillId="35" borderId="15" xfId="0" applyNumberFormat="1" applyFont="1" applyFill="1" applyBorder="1" applyAlignment="1">
      <alignment horizontal="centerContinuous"/>
    </xf>
    <xf numFmtId="0" fontId="2" fillId="35" borderId="52" xfId="0" applyFont="1" applyFill="1" applyBorder="1" applyAlignment="1">
      <alignment horizontal="centerContinuous"/>
    </xf>
    <xf numFmtId="0" fontId="2" fillId="35" borderId="21" xfId="0" applyFont="1" applyFill="1" applyBorder="1" applyAlignment="1">
      <alignment horizontal="centerContinuous"/>
    </xf>
    <xf numFmtId="0" fontId="2" fillId="35" borderId="53" xfId="0" applyFont="1" applyFill="1" applyBorder="1" applyAlignment="1">
      <alignment horizontal="centerContinuous"/>
    </xf>
    <xf numFmtId="17" fontId="2" fillId="0" borderId="10" xfId="0" applyNumberFormat="1" applyFont="1" applyFill="1" applyBorder="1" applyAlignment="1">
      <alignment horizontal="left"/>
    </xf>
    <xf numFmtId="2" fontId="15" fillId="35" borderId="32" xfId="0" applyNumberFormat="1" applyFont="1" applyFill="1" applyBorder="1" applyAlignment="1">
      <alignment/>
    </xf>
    <xf numFmtId="2" fontId="15" fillId="35" borderId="31" xfId="0" applyNumberFormat="1" applyFont="1" applyFill="1" applyBorder="1" applyAlignment="1">
      <alignment/>
    </xf>
    <xf numFmtId="166" fontId="15" fillId="35" borderId="31" xfId="0" applyNumberFormat="1" applyFont="1" applyFill="1" applyBorder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9" fontId="2" fillId="35" borderId="16" xfId="0" applyNumberFormat="1" applyFont="1" applyFill="1" applyBorder="1" applyAlignment="1">
      <alignment horizontal="center"/>
    </xf>
    <xf numFmtId="9" fontId="2" fillId="35" borderId="17" xfId="0" applyNumberFormat="1" applyFont="1" applyFill="1" applyBorder="1" applyAlignment="1">
      <alignment horizontal="center"/>
    </xf>
    <xf numFmtId="9" fontId="2" fillId="35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6" borderId="31" xfId="0" applyFont="1" applyFill="1" applyBorder="1" applyAlignment="1">
      <alignment/>
    </xf>
    <xf numFmtId="0" fontId="6" fillId="34" borderId="52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5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Turbidity Profile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775"/>
          <c:w val="0.881"/>
          <c:h val="0.795"/>
        </c:manualLayout>
      </c:layout>
      <c:lineChart>
        <c:grouping val="standard"/>
        <c:varyColors val="0"/>
        <c:ser>
          <c:idx val="0"/>
          <c:order val="0"/>
          <c:tx>
            <c:v>Raw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DataEntryValues!$B$14:$B$379</c:f>
              <c:numCache>
                <c:ptCount val="366"/>
              </c:numCache>
            </c:numRef>
          </c:val>
          <c:smooth val="0"/>
        </c:ser>
        <c:ser>
          <c:idx val="2"/>
          <c:order val="1"/>
          <c:tx>
            <c:v>Max Filter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3"/>
          <c:order val="2"/>
          <c:tx>
            <c:v>Combined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24266348"/>
        <c:axId val="17070541"/>
      </c:lineChart>
      <c:dateAx>
        <c:axId val="242663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At val="0.01"/>
        <c:auto val="0"/>
        <c:baseTimeUnit val="days"/>
        <c:majorUnit val="31"/>
        <c:majorTimeUnit val="days"/>
        <c:minorUnit val="1"/>
        <c:minorTimeUnit val="days"/>
        <c:noMultiLvlLbl val="0"/>
      </c:dateAx>
      <c:valAx>
        <c:axId val="1707054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6348"/>
        <c:crossesAt val="1"/>
        <c:crossBetween val="between"/>
        <c:dispUnits/>
      </c:valAx>
      <c:spPr>
        <a:gradFill rotWithShape="1">
          <a:gsLst>
            <a:gs pos="0">
              <a:srgbClr val="B2B2B2"/>
            </a:gs>
            <a:gs pos="5000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5"/>
          <c:y val="0.094"/>
          <c:w val="0.543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0"/>
          <c:order val="0"/>
          <c:tx>
            <c:v>Filter 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DataEntryValues!$F$14:$F$379</c:f>
              <c:numCache>
                <c:ptCount val="366"/>
              </c:numCache>
            </c:numRef>
          </c:val>
          <c:smooth val="0"/>
        </c:ser>
        <c:marker val="1"/>
        <c:axId val="22035450"/>
        <c:axId val="64101323"/>
      </c:lineChart>
      <c:dateAx>
        <c:axId val="220354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132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10132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545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0"/>
          <c:order val="0"/>
          <c:tx>
            <c:v>Filter 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DataEntryValues!$G$14:$G$379</c:f>
              <c:numCache>
                <c:ptCount val="366"/>
              </c:numCache>
            </c:numRef>
          </c:val>
          <c:smooth val="0"/>
        </c:ser>
        <c:marker val="1"/>
        <c:axId val="40040996"/>
        <c:axId val="24824645"/>
      </c:lineChart>
      <c:dateAx>
        <c:axId val="400409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82464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6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1"/>
          <c:order val="0"/>
          <c:tx>
            <c:v>Filter 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DataEntryValues!$H$14:$H$379</c:f>
              <c:numCache>
                <c:ptCount val="366"/>
              </c:numCache>
            </c:numRef>
          </c:val>
          <c:smooth val="0"/>
        </c:ser>
        <c:marker val="1"/>
        <c:axId val="22095214"/>
        <c:axId val="64639199"/>
      </c:lineChart>
      <c:dateAx>
        <c:axId val="220952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63919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521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7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0"/>
          <c:order val="0"/>
          <c:tx>
            <c:v>Filter 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DataEntryValues!$I$14:$I$379</c:f>
              <c:numCache>
                <c:ptCount val="366"/>
              </c:numCache>
            </c:numRef>
          </c:val>
          <c:smooth val="0"/>
        </c:ser>
        <c:marker val="1"/>
        <c:axId val="44881880"/>
        <c:axId val="1283737"/>
      </c:lineChart>
      <c:dateAx>
        <c:axId val="448818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8373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188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0"/>
          <c:order val="0"/>
          <c:tx>
            <c:v>Filter 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DataEntryValues!$J$14:$J$379</c:f>
              <c:numCache>
                <c:ptCount val="366"/>
              </c:numCache>
            </c:numRef>
          </c:val>
          <c:smooth val="0"/>
        </c:ser>
        <c:marker val="1"/>
        <c:axId val="11553634"/>
        <c:axId val="36873843"/>
      </c:lineChart>
      <c:dateAx>
        <c:axId val="115536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87384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9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1"/>
          <c:order val="0"/>
          <c:tx>
            <c:v>Filter 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DataEntryValues!$K$14:$K$379</c:f>
              <c:numCache>
                <c:ptCount val="366"/>
              </c:numCache>
            </c:numRef>
          </c:val>
          <c:smooth val="0"/>
        </c:ser>
        <c:marker val="1"/>
        <c:axId val="63429132"/>
        <c:axId val="33991277"/>
      </c:lineChart>
      <c:dateAx>
        <c:axId val="634291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99127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0"/>
          <c:order val="0"/>
          <c:tx>
            <c:v>Filter 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DataEntryValues!$L$14:$L$379</c:f>
              <c:numCache>
                <c:ptCount val="366"/>
              </c:numCache>
            </c:numRef>
          </c:val>
          <c:smooth val="0"/>
        </c:ser>
        <c:marker val="1"/>
        <c:axId val="37486038"/>
        <c:axId val="1830023"/>
      </c:lineChart>
      <c:dateAx>
        <c:axId val="374860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3002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1"/>
          <c:order val="0"/>
          <c:tx>
            <c:v>Filter 11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DataEntryValues!$M$14:$M$379</c:f>
              <c:numCache>
                <c:ptCount val="366"/>
              </c:numCache>
            </c:numRef>
          </c:val>
          <c:smooth val="0"/>
        </c:ser>
        <c:marker val="1"/>
        <c:axId val="16470208"/>
        <c:axId val="14014145"/>
      </c:lineChart>
      <c:dateAx>
        <c:axId val="164702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01414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020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1"/>
          <c:order val="0"/>
          <c:tx>
            <c:v>Filter 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DataEntryValues!$N$14:$N$379</c:f>
              <c:numCache>
                <c:ptCount val="366"/>
              </c:numCache>
            </c:numRef>
          </c:val>
          <c:smooth val="0"/>
        </c:ser>
        <c:marker val="1"/>
        <c:axId val="59018442"/>
        <c:axId val="61403931"/>
      </c:lineChart>
      <c:dateAx>
        <c:axId val="590184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40393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84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1"/>
          <c:order val="0"/>
          <c:tx>
            <c:v>Filter 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DataEntryValues!$O$14:$O$379</c:f>
              <c:numCache>
                <c:ptCount val="366"/>
              </c:numCache>
            </c:numRef>
          </c:val>
          <c:smooth val="0"/>
        </c:ser>
        <c:marker val="1"/>
        <c:axId val="15764468"/>
        <c:axId val="7662485"/>
      </c:lineChart>
      <c:dateAx>
        <c:axId val="157644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66248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Filtered Water Turbidity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215"/>
          <c:w val="0.9105"/>
          <c:h val="0.77475"/>
        </c:manualLayout>
      </c:layout>
      <c:lineChart>
        <c:grouping val="standard"/>
        <c:varyColors val="0"/>
        <c:ser>
          <c:idx val="0"/>
          <c:order val="0"/>
          <c:tx>
            <c:v>Max Filter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v>Goal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DataEntryValues!$AC$14:$AC$379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Combined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19417142"/>
        <c:axId val="40536551"/>
      </c:lineChart>
      <c:dateAx>
        <c:axId val="194171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0"/>
        <c:baseTimeUnit val="days"/>
        <c:majorUnit val="31"/>
        <c:majorTimeUnit val="days"/>
        <c:minorUnit val="1"/>
        <c:minorTimeUnit val="days"/>
        <c:noMultiLvlLbl val="0"/>
      </c:dateAx>
      <c:valAx>
        <c:axId val="405365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07825"/>
          <c:w val="0.495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0"/>
          <c:order val="0"/>
          <c:tx>
            <c:v>Filter 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DataEntryValues!$P$14:$P$379</c:f>
              <c:numCache>
                <c:ptCount val="366"/>
              </c:numCache>
            </c:numRef>
          </c:val>
          <c:smooth val="0"/>
        </c:ser>
        <c:marker val="1"/>
        <c:axId val="1853502"/>
        <c:axId val="16681519"/>
      </c:lineChart>
      <c:dateAx>
        <c:axId val="18535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68151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50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1"/>
          <c:order val="0"/>
          <c:tx>
            <c:v>Filter 11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DataEntryValues!$Q$14:$Q$379</c:f>
              <c:numCache>
                <c:ptCount val="366"/>
              </c:numCache>
            </c:numRef>
          </c:val>
          <c:smooth val="0"/>
        </c:ser>
        <c:marker val="1"/>
        <c:axId val="15915944"/>
        <c:axId val="9025769"/>
      </c:lineChart>
      <c:dateAx>
        <c:axId val="159159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02576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16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1"/>
          <c:order val="0"/>
          <c:tx>
            <c:v>Filter 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DataEntryValues!$R$14:$R$379</c:f>
              <c:numCache>
                <c:ptCount val="366"/>
              </c:numCache>
            </c:numRef>
          </c:val>
          <c:smooth val="0"/>
        </c:ser>
        <c:marker val="1"/>
        <c:axId val="14123058"/>
        <c:axId val="59998659"/>
      </c:lineChart>
      <c:dateAx>
        <c:axId val="1412305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99865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Filtered Water Optimization Trends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275"/>
          <c:w val="0.881"/>
          <c:h val="0.8835"/>
        </c:manualLayout>
      </c:layout>
      <c:areaChart>
        <c:grouping val="standard"/>
        <c:varyColors val="0"/>
        <c:ser>
          <c:idx val="1"/>
          <c:order val="0"/>
          <c:tx>
            <c:v>0.3 NTU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OptimizationTrend!$C$8:$C$19</c:f>
              <c:strCache/>
            </c:strRef>
          </c:cat>
          <c:val>
            <c:numRef>
              <c:f>OptimizationTrend!$V$8:$V$19</c:f>
              <c:numCache/>
            </c:numRef>
          </c:val>
        </c:ser>
        <c:ser>
          <c:idx val="0"/>
          <c:order val="1"/>
          <c:tx>
            <c:v>0.2 NTU</c:v>
          </c:tx>
          <c:spPr>
            <a:pattFill prst="wdDn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OptimizationTrend!$W$8:$W$19</c:f>
              <c:numCache/>
            </c:numRef>
          </c:val>
        </c:ser>
        <c:ser>
          <c:idx val="2"/>
          <c:order val="2"/>
          <c:tx>
            <c:v>0.1 NTU</c:v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OptimizationTrend!$X$8:$X$19</c:f>
              <c:numCache/>
            </c:numRef>
          </c:val>
        </c:ser>
        <c:axId val="29284640"/>
        <c:axId val="62235169"/>
      </c:areaChart>
      <c:lineChart>
        <c:grouping val="standard"/>
        <c:varyColors val="0"/>
        <c:ser>
          <c:idx val="3"/>
          <c:order val="3"/>
          <c:tx>
            <c:v>95th Percentile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OptimizationTrend!$T$8:$T$19</c:f>
              <c:numCache/>
            </c:numRef>
          </c:val>
          <c:smooth val="0"/>
        </c:ser>
        <c:axId val="23245610"/>
        <c:axId val="7883899"/>
      </c:lineChart>
      <c:dateAx>
        <c:axId val="292846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2351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Values Meeting Targetl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At val="1"/>
        <c:crossBetween val="midCat"/>
        <c:dispUnits/>
        <c:majorUnit val="10"/>
      </c:valAx>
      <c:dateAx>
        <c:axId val="23245610"/>
        <c:scaling>
          <c:orientation val="minMax"/>
        </c:scaling>
        <c:axPos val="b"/>
        <c:delete val="1"/>
        <c:majorTickMark val="out"/>
        <c:minorTickMark val="none"/>
        <c:tickLblPos val="none"/>
        <c:crossAx val="7883899"/>
        <c:crosses val="autoZero"/>
        <c:auto val="0"/>
        <c:noMultiLvlLbl val="0"/>
      </c:dateAx>
      <c:valAx>
        <c:axId val="78838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95th Percentile Value (NTU)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 val="max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0755"/>
          <c:w val="0.505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Combined Filtered Water Optimization Trends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45"/>
          <c:w val="0.8885"/>
          <c:h val="0.88175"/>
        </c:manualLayout>
      </c:layout>
      <c:areaChart>
        <c:grouping val="standard"/>
        <c:varyColors val="0"/>
        <c:ser>
          <c:idx val="1"/>
          <c:order val="0"/>
          <c:tx>
            <c:v>0.3 NTU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OptimizationTrend!$C$8:$C$19</c:f>
              <c:strCache/>
            </c:strRef>
          </c:cat>
          <c:val>
            <c:numRef>
              <c:f>OptimizationTrend!$Y$8:$Y$19</c:f>
              <c:numCache/>
            </c:numRef>
          </c:val>
        </c:ser>
        <c:ser>
          <c:idx val="0"/>
          <c:order val="1"/>
          <c:tx>
            <c:v>0.2 NTU</c:v>
          </c:tx>
          <c:spPr>
            <a:pattFill prst="wdDn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OptimizationTrend!$Z$8:$Z$19</c:f>
              <c:numCache/>
            </c:numRef>
          </c:val>
        </c:ser>
        <c:ser>
          <c:idx val="2"/>
          <c:order val="2"/>
          <c:tx>
            <c:v>0.1 NTU</c:v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OptimizationTrend!$AA$8:$AA$19</c:f>
              <c:numCache/>
            </c:numRef>
          </c:val>
        </c:ser>
        <c:axId val="3846228"/>
        <c:axId val="34616053"/>
      </c:areaChart>
      <c:lineChart>
        <c:grouping val="standard"/>
        <c:varyColors val="0"/>
        <c:ser>
          <c:idx val="3"/>
          <c:order val="3"/>
          <c:tx>
            <c:v>95th Percentile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OptimizationTrend!$U$8:$U$19</c:f>
              <c:numCache/>
            </c:numRef>
          </c:val>
          <c:smooth val="0"/>
        </c:ser>
        <c:axId val="43109022"/>
        <c:axId val="52436879"/>
      </c:lineChart>
      <c:dateAx>
        <c:axId val="38462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6160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Values Meeting Targetl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midCat"/>
        <c:dispUnits/>
        <c:majorUnit val="10"/>
      </c:valAx>
      <c:dateAx>
        <c:axId val="43109022"/>
        <c:scaling>
          <c:orientation val="minMax"/>
        </c:scaling>
        <c:axPos val="b"/>
        <c:delete val="1"/>
        <c:majorTickMark val="out"/>
        <c:minorTickMark val="none"/>
        <c:tickLblPos val="none"/>
        <c:crossAx val="52436879"/>
        <c:crosses val="autoZero"/>
        <c:auto val="0"/>
        <c:noMultiLvlLbl val="0"/>
      </c:dateAx>
      <c:valAx>
        <c:axId val="524368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95th Percentile Value (NTU)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 val="max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765"/>
          <c:w val="0.461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585"/>
          <c:h val="0.98475"/>
        </c:manualLayout>
      </c:layout>
      <c:lineChart>
        <c:grouping val="standard"/>
        <c:varyColors val="0"/>
        <c:ser>
          <c:idx val="0"/>
          <c:order val="0"/>
          <c:tx>
            <c:v>Raw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DataEntryValues!$B$14:$B$379</c:f>
              <c:numCache>
                <c:ptCount val="366"/>
              </c:numCache>
            </c:numRef>
          </c:val>
          <c:smooth val="0"/>
        </c:ser>
        <c:ser>
          <c:idx val="2"/>
          <c:order val="1"/>
          <c:tx>
            <c:v>Max Filtered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3"/>
          <c:order val="2"/>
          <c:tx>
            <c:v>Combined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2169864"/>
        <c:axId val="19528777"/>
      </c:lineChart>
      <c:dateAx>
        <c:axId val="21698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8777"/>
        <c:crossesAt val="0.0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5287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04825"/>
          <c:w val="0.428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61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marker val="1"/>
        <c:axId val="41541266"/>
        <c:axId val="38327075"/>
      </c:lineChart>
      <c:dateAx>
        <c:axId val="415412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Maximun Filtered Turbidity (NTU)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12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0"/>
          <c:order val="0"/>
          <c:tx>
            <c:v>Filter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DataEntryValues!$C$14:$C$379</c:f>
              <c:numCache>
                <c:ptCount val="366"/>
              </c:numCache>
            </c:numRef>
          </c:val>
          <c:smooth val="0"/>
        </c:ser>
        <c:marker val="1"/>
        <c:axId val="9399356"/>
        <c:axId val="17485341"/>
      </c:lineChart>
      <c:dateAx>
        <c:axId val="93993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48534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9356"/>
        <c:crossesAt val="1"/>
        <c:crossBetween val="between"/>
        <c:dispUnits/>
        <c:majorUnit val="0.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1"/>
          <c:order val="0"/>
          <c:tx>
            <c:v>Filter 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DataEntryValues!$D$14:$D$379</c:f>
              <c:numCache>
                <c:ptCount val="366"/>
              </c:numCache>
            </c:numRef>
          </c:val>
          <c:smooth val="0"/>
        </c:ser>
        <c:marker val="1"/>
        <c:axId val="23150342"/>
        <c:axId val="7026487"/>
      </c:lineChart>
      <c:dateAx>
        <c:axId val="231503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02648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0"/>
          <c:order val="0"/>
          <c:tx>
            <c:v>Filter 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DataEntryValues!$E$14:$E$379</c:f>
              <c:numCache>
                <c:ptCount val="366"/>
              </c:numCache>
            </c:numRef>
          </c:val>
          <c:smooth val="0"/>
        </c:ser>
        <c:marker val="1"/>
        <c:axId val="63238384"/>
        <c:axId val="32274545"/>
      </c:lineChart>
      <c:dateAx>
        <c:axId val="632383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27454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83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66675</xdr:rowOff>
    </xdr:from>
    <xdr:to>
      <xdr:col>4</xdr:col>
      <xdr:colOff>161925</xdr:colOff>
      <xdr:row>20</xdr:row>
      <xdr:rowOff>114300</xdr:rowOff>
    </xdr:to>
    <xdr:sp macro="[0]!Home.Home3">
      <xdr:nvSpPr>
        <xdr:cNvPr id="1" name="Text Box 4"/>
        <xdr:cNvSpPr txBox="1">
          <a:spLocks noChangeArrowheads="1"/>
        </xdr:cNvSpPr>
      </xdr:nvSpPr>
      <xdr:spPr>
        <a:xfrm>
          <a:off x="285750" y="2905125"/>
          <a:ext cx="2181225" cy="5334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go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DataEntryPaste</a:t>
          </a:r>
        </a:p>
      </xdr:txBody>
    </xdr:sp>
    <xdr:clientData/>
  </xdr:twoCellAnchor>
  <xdr:twoCellAnchor>
    <xdr:from>
      <xdr:col>5</xdr:col>
      <xdr:colOff>76200</xdr:colOff>
      <xdr:row>17</xdr:row>
      <xdr:rowOff>85725</xdr:rowOff>
    </xdr:from>
    <xdr:to>
      <xdr:col>8</xdr:col>
      <xdr:colOff>428625</xdr:colOff>
      <xdr:row>20</xdr:row>
      <xdr:rowOff>133350</xdr:rowOff>
    </xdr:to>
    <xdr:sp macro="[0]!Home.Home">
      <xdr:nvSpPr>
        <xdr:cNvPr id="2" name="Text Box 5"/>
        <xdr:cNvSpPr txBox="1">
          <a:spLocks noChangeArrowheads="1"/>
        </xdr:cNvSpPr>
      </xdr:nvSpPr>
      <xdr:spPr>
        <a:xfrm>
          <a:off x="2990850" y="2924175"/>
          <a:ext cx="2181225" cy="5334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go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DataEntryValues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6</xdr:col>
      <xdr:colOff>152400</xdr:colOff>
      <xdr:row>11</xdr:row>
      <xdr:rowOff>57150</xdr:rowOff>
    </xdr:to>
    <xdr:sp macro="[0]!Transfer.Transfer">
      <xdr:nvSpPr>
        <xdr:cNvPr id="1" name="Text Box 4"/>
        <xdr:cNvSpPr txBox="1">
          <a:spLocks noChangeArrowheads="1"/>
        </xdr:cNvSpPr>
      </xdr:nvSpPr>
      <xdr:spPr>
        <a:xfrm>
          <a:off x="676275" y="1076325"/>
          <a:ext cx="3171825" cy="7620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TRANSFER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 to the database</a:t>
          </a:r>
        </a:p>
      </xdr:txBody>
    </xdr:sp>
    <xdr:clientData/>
  </xdr:twoCellAnchor>
  <xdr:twoCellAnchor>
    <xdr:from>
      <xdr:col>11</xdr:col>
      <xdr:colOff>47625</xdr:colOff>
      <xdr:row>2</xdr:row>
      <xdr:rowOff>76200</xdr:rowOff>
    </xdr:from>
    <xdr:to>
      <xdr:col>15</xdr:col>
      <xdr:colOff>190500</xdr:colOff>
      <xdr:row>5</xdr:row>
      <xdr:rowOff>47625</xdr:rowOff>
    </xdr:to>
    <xdr:sp macro="[0]!ClearPaste">
      <xdr:nvSpPr>
        <xdr:cNvPr id="2" name="Text Box 5"/>
        <xdr:cNvSpPr txBox="1">
          <a:spLocks noChangeArrowheads="1"/>
        </xdr:cNvSpPr>
      </xdr:nvSpPr>
      <xdr:spPr>
        <a:xfrm>
          <a:off x="6791325" y="400050"/>
          <a:ext cx="2581275" cy="457200"/>
        </a:xfrm>
        <a:prstGeom prst="rect">
          <a:avLst/>
        </a:prstGeom>
        <a:solidFill>
          <a:srgbClr val="FF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 from the data entry area below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123825</xdr:rowOff>
    </xdr:from>
    <xdr:to>
      <xdr:col>15</xdr:col>
      <xdr:colOff>295275</xdr:colOff>
      <xdr:row>3</xdr:row>
      <xdr:rowOff>0</xdr:rowOff>
    </xdr:to>
    <xdr:sp macro="[0]!ClearValues">
      <xdr:nvSpPr>
        <xdr:cNvPr id="1" name="Text Box 38"/>
        <xdr:cNvSpPr txBox="1">
          <a:spLocks noChangeArrowheads="1"/>
        </xdr:cNvSpPr>
      </xdr:nvSpPr>
      <xdr:spPr>
        <a:xfrm>
          <a:off x="6858000" y="123825"/>
          <a:ext cx="2581275" cy="361950"/>
        </a:xfrm>
        <a:prstGeom prst="rect">
          <a:avLst/>
        </a:prstGeom>
        <a:solidFill>
          <a:srgbClr val="FF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Database</a:t>
          </a:r>
        </a:p>
      </xdr:txBody>
    </xdr:sp>
    <xdr:clientData/>
  </xdr:twoCellAnchor>
  <xdr:twoCellAnchor>
    <xdr:from>
      <xdr:col>11</xdr:col>
      <xdr:colOff>161925</xdr:colOff>
      <xdr:row>5</xdr:row>
      <xdr:rowOff>9525</xdr:rowOff>
    </xdr:from>
    <xdr:to>
      <xdr:col>16</xdr:col>
      <xdr:colOff>76200</xdr:colOff>
      <xdr:row>10</xdr:row>
      <xdr:rowOff>19050</xdr:rowOff>
    </xdr:to>
    <xdr:sp macro="[0]!UpdateTable.UpdateTable">
      <xdr:nvSpPr>
        <xdr:cNvPr id="2" name="Text Box 39"/>
        <xdr:cNvSpPr txBox="1">
          <a:spLocks noChangeArrowheads="1"/>
        </xdr:cNvSpPr>
      </xdr:nvSpPr>
      <xdr:spPr>
        <a:xfrm>
          <a:off x="6867525" y="819150"/>
          <a:ext cx="2962275" cy="81915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UPDATE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Reports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190500</xdr:rowOff>
    </xdr:from>
    <xdr:to>
      <xdr:col>11</xdr:col>
      <xdr:colOff>1066800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400050" y="1419225"/>
        <a:ext cx="119824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3</xdr:row>
      <xdr:rowOff>190500</xdr:rowOff>
    </xdr:from>
    <xdr:to>
      <xdr:col>22</xdr:col>
      <xdr:colOff>723900</xdr:colOff>
      <xdr:row>21</xdr:row>
      <xdr:rowOff>190500</xdr:rowOff>
    </xdr:to>
    <xdr:graphicFrame>
      <xdr:nvGraphicFramePr>
        <xdr:cNvPr id="2" name="Chart 3"/>
        <xdr:cNvGraphicFramePr/>
      </xdr:nvGraphicFramePr>
      <xdr:xfrm>
        <a:off x="12849225" y="1419225"/>
        <a:ext cx="11449050" cy="822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114300</xdr:rowOff>
    </xdr:from>
    <xdr:to>
      <xdr:col>14</xdr:col>
      <xdr:colOff>314325</xdr:colOff>
      <xdr:row>38</xdr:row>
      <xdr:rowOff>419100</xdr:rowOff>
    </xdr:to>
    <xdr:graphicFrame>
      <xdr:nvGraphicFramePr>
        <xdr:cNvPr id="1" name="Chart 6"/>
        <xdr:cNvGraphicFramePr/>
      </xdr:nvGraphicFramePr>
      <xdr:xfrm>
        <a:off x="752475" y="13077825"/>
        <a:ext cx="134874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22</xdr:row>
      <xdr:rowOff>114300</xdr:rowOff>
    </xdr:from>
    <xdr:to>
      <xdr:col>26</xdr:col>
      <xdr:colOff>1181100</xdr:colOff>
      <xdr:row>38</xdr:row>
      <xdr:rowOff>419100</xdr:rowOff>
    </xdr:to>
    <xdr:graphicFrame>
      <xdr:nvGraphicFramePr>
        <xdr:cNvPr id="2" name="Chart 11"/>
        <xdr:cNvGraphicFramePr/>
      </xdr:nvGraphicFramePr>
      <xdr:xfrm>
        <a:off x="15039975" y="13077825"/>
        <a:ext cx="14773275" cy="1005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2.421875" style="0" customWidth="1"/>
  </cols>
  <sheetData>
    <row r="1" ht="18.75" thickBot="1">
      <c r="B1" s="38" t="s">
        <v>165</v>
      </c>
    </row>
    <row r="2" spans="1:10" ht="13.5" thickBot="1">
      <c r="A2" s="78"/>
      <c r="B2" s="79" t="s">
        <v>33</v>
      </c>
      <c r="C2" s="79"/>
      <c r="D2" s="79"/>
      <c r="E2" s="79"/>
      <c r="F2" s="79"/>
      <c r="G2" s="79"/>
      <c r="H2" s="79"/>
      <c r="I2" s="79"/>
      <c r="J2" s="80"/>
    </row>
    <row r="3" spans="1:10" ht="12.75">
      <c r="A3" s="124" t="s">
        <v>62</v>
      </c>
      <c r="C3" s="39"/>
      <c r="D3" s="39"/>
      <c r="E3" s="39"/>
      <c r="F3" s="39"/>
      <c r="G3" s="39"/>
      <c r="H3" s="39"/>
      <c r="I3" s="39"/>
      <c r="J3" s="26"/>
    </row>
    <row r="4" spans="1:10" ht="12.75">
      <c r="A4" s="81" t="s">
        <v>63</v>
      </c>
      <c r="B4" s="125" t="s">
        <v>64</v>
      </c>
      <c r="C4" s="82"/>
      <c r="D4" s="39"/>
      <c r="E4" s="39"/>
      <c r="F4" s="39"/>
      <c r="G4" s="39"/>
      <c r="H4" s="39"/>
      <c r="I4" s="39"/>
      <c r="J4" s="26"/>
    </row>
    <row r="5" spans="1:10" ht="12.75">
      <c r="A5" s="83"/>
      <c r="B5" s="125" t="s">
        <v>65</v>
      </c>
      <c r="C5" s="82"/>
      <c r="D5" s="39"/>
      <c r="E5" s="39"/>
      <c r="F5" s="39"/>
      <c r="G5" s="39"/>
      <c r="H5" s="39"/>
      <c r="I5" s="39"/>
      <c r="J5" s="26"/>
    </row>
    <row r="6" spans="1:10" ht="12.75">
      <c r="A6" s="81" t="s">
        <v>66</v>
      </c>
      <c r="B6" s="125" t="s">
        <v>67</v>
      </c>
      <c r="C6" s="82"/>
      <c r="D6" s="39"/>
      <c r="E6" s="39"/>
      <c r="F6" s="39"/>
      <c r="G6" s="39"/>
      <c r="H6" s="39"/>
      <c r="I6" s="39"/>
      <c r="J6" s="26"/>
    </row>
    <row r="7" spans="1:10" ht="12.75">
      <c r="A7" s="81"/>
      <c r="B7" s="125" t="s">
        <v>76</v>
      </c>
      <c r="C7" s="82"/>
      <c r="D7" s="39"/>
      <c r="E7" s="39"/>
      <c r="F7" s="39"/>
      <c r="G7" s="39"/>
      <c r="H7" s="39"/>
      <c r="I7" s="39"/>
      <c r="J7" s="26"/>
    </row>
    <row r="8" spans="1:10" ht="12.75">
      <c r="A8" s="81" t="s">
        <v>68</v>
      </c>
      <c r="B8" s="125" t="s">
        <v>77</v>
      </c>
      <c r="C8" s="82"/>
      <c r="D8" s="39"/>
      <c r="E8" s="39"/>
      <c r="F8" s="39"/>
      <c r="G8" s="39"/>
      <c r="H8" s="39"/>
      <c r="I8" s="39"/>
      <c r="J8" s="26"/>
    </row>
    <row r="9" spans="1:10" ht="12.75">
      <c r="A9" s="81" t="s">
        <v>69</v>
      </c>
      <c r="B9" s="125" t="s">
        <v>70</v>
      </c>
      <c r="C9" s="82"/>
      <c r="D9" s="39"/>
      <c r="E9" s="39"/>
      <c r="F9" s="39"/>
      <c r="G9" s="39"/>
      <c r="H9" s="39"/>
      <c r="I9" s="39"/>
      <c r="J9" s="26"/>
    </row>
    <row r="10" spans="1:10" ht="12.75">
      <c r="A10" s="81" t="s">
        <v>71</v>
      </c>
      <c r="B10" s="125" t="s">
        <v>125</v>
      </c>
      <c r="C10" s="82"/>
      <c r="D10" s="39"/>
      <c r="E10" s="39"/>
      <c r="F10" s="39"/>
      <c r="G10" s="39"/>
      <c r="H10" s="39"/>
      <c r="I10" s="39"/>
      <c r="J10" s="26"/>
    </row>
    <row r="11" spans="1:10" ht="12.75">
      <c r="A11" s="84"/>
      <c r="B11" s="82"/>
      <c r="C11" s="82"/>
      <c r="D11" s="39"/>
      <c r="E11" s="39"/>
      <c r="F11" s="39"/>
      <c r="G11" s="39"/>
      <c r="H11" s="39"/>
      <c r="I11" s="39"/>
      <c r="J11" s="26"/>
    </row>
    <row r="12" spans="1:10" ht="12.75">
      <c r="A12" s="124" t="s">
        <v>72</v>
      </c>
      <c r="C12" s="82"/>
      <c r="D12" s="39"/>
      <c r="E12" s="39"/>
      <c r="F12" s="39"/>
      <c r="G12" s="39"/>
      <c r="H12" s="39"/>
      <c r="I12" s="39"/>
      <c r="J12" s="26"/>
    </row>
    <row r="13" spans="1:10" ht="12.75">
      <c r="A13" s="126" t="s">
        <v>63</v>
      </c>
      <c r="B13" s="125" t="s">
        <v>78</v>
      </c>
      <c r="C13" s="82"/>
      <c r="D13" s="39"/>
      <c r="E13" s="39"/>
      <c r="F13" s="39"/>
      <c r="G13" s="39"/>
      <c r="H13" s="39"/>
      <c r="I13" s="39"/>
      <c r="J13" s="26"/>
    </row>
    <row r="14" spans="1:10" ht="12.75">
      <c r="A14" s="126" t="s">
        <v>66</v>
      </c>
      <c r="B14" s="125" t="s">
        <v>73</v>
      </c>
      <c r="C14" s="39"/>
      <c r="D14" s="39"/>
      <c r="E14" s="39"/>
      <c r="F14" s="39"/>
      <c r="G14" s="39"/>
      <c r="H14" s="39"/>
      <c r="I14" s="39"/>
      <c r="J14" s="26"/>
    </row>
    <row r="15" spans="1:10" ht="12.75">
      <c r="A15" s="127"/>
      <c r="B15" s="125" t="s">
        <v>76</v>
      </c>
      <c r="C15" s="39"/>
      <c r="D15" s="39"/>
      <c r="E15" s="39"/>
      <c r="F15" s="39"/>
      <c r="G15" s="39"/>
      <c r="H15" s="39"/>
      <c r="I15" s="39"/>
      <c r="J15" s="26"/>
    </row>
    <row r="16" spans="1:10" ht="12.75">
      <c r="A16" s="126" t="s">
        <v>68</v>
      </c>
      <c r="B16" s="128" t="s">
        <v>126</v>
      </c>
      <c r="C16" s="39"/>
      <c r="D16" s="39"/>
      <c r="E16" s="39"/>
      <c r="F16" s="39"/>
      <c r="G16" s="39"/>
      <c r="H16" s="39"/>
      <c r="I16" s="39"/>
      <c r="J16" s="26"/>
    </row>
    <row r="17" spans="1:10" ht="12.75">
      <c r="A17" s="84"/>
      <c r="B17" s="128" t="s">
        <v>127</v>
      </c>
      <c r="C17" s="39"/>
      <c r="D17" s="39"/>
      <c r="E17" s="39"/>
      <c r="F17" s="39"/>
      <c r="G17" s="39"/>
      <c r="H17" s="39"/>
      <c r="I17" s="39"/>
      <c r="J17" s="26"/>
    </row>
    <row r="18" spans="1:10" ht="12.75">
      <c r="A18" s="84"/>
      <c r="B18" s="86"/>
      <c r="C18" s="39"/>
      <c r="D18" s="39"/>
      <c r="E18" s="39"/>
      <c r="F18" s="39"/>
      <c r="G18" s="39"/>
      <c r="H18" s="39"/>
      <c r="I18" s="39"/>
      <c r="J18" s="26"/>
    </row>
    <row r="19" spans="1:10" ht="12.75">
      <c r="A19" s="84"/>
      <c r="B19" s="42"/>
      <c r="C19" s="39"/>
      <c r="D19" s="39"/>
      <c r="E19" s="39"/>
      <c r="F19" s="39"/>
      <c r="G19" s="39"/>
      <c r="H19" s="39"/>
      <c r="I19" s="39"/>
      <c r="J19" s="26"/>
    </row>
    <row r="20" spans="1:10" ht="12.75">
      <c r="A20" s="84"/>
      <c r="B20" s="85"/>
      <c r="C20" s="39"/>
      <c r="D20" s="39"/>
      <c r="E20" s="39"/>
      <c r="F20" s="39"/>
      <c r="G20" s="39"/>
      <c r="H20" s="39"/>
      <c r="I20" s="39"/>
      <c r="J20" s="26"/>
    </row>
    <row r="21" spans="1:10" ht="12.75">
      <c r="A21" s="84"/>
      <c r="B21" s="42"/>
      <c r="C21" s="39"/>
      <c r="D21" s="39"/>
      <c r="E21" s="39"/>
      <c r="F21" s="39"/>
      <c r="G21" s="39"/>
      <c r="H21" s="39"/>
      <c r="I21" s="39"/>
      <c r="J21" s="26"/>
    </row>
    <row r="22" spans="1:10" ht="13.5" thickBot="1">
      <c r="A22" s="87"/>
      <c r="B22" s="40"/>
      <c r="C22" s="40"/>
      <c r="D22" s="40"/>
      <c r="E22" s="40"/>
      <c r="F22" s="40"/>
      <c r="G22" s="40"/>
      <c r="H22" s="40"/>
      <c r="I22" s="40"/>
      <c r="J22" s="44"/>
    </row>
    <row r="23" spans="2:10" ht="12.75">
      <c r="B23" s="129" t="str">
        <f>B1</f>
        <v>Optimization Assessment Software - Version 28 DF</v>
      </c>
      <c r="C23" s="130"/>
      <c r="D23" s="41"/>
      <c r="E23" s="41"/>
      <c r="F23" s="41"/>
      <c r="G23" s="41"/>
      <c r="H23" s="41"/>
      <c r="I23" s="41"/>
      <c r="J23" s="26"/>
    </row>
    <row r="24" spans="2:10" ht="12.75">
      <c r="B24" s="128" t="s">
        <v>34</v>
      </c>
      <c r="C24" s="128" t="s">
        <v>164</v>
      </c>
      <c r="E24" s="42"/>
      <c r="F24" s="42"/>
      <c r="G24" s="42"/>
      <c r="H24" s="42"/>
      <c r="I24" s="42"/>
      <c r="J24" s="26"/>
    </row>
    <row r="25" spans="2:10" ht="12.75">
      <c r="B25" s="128" t="s">
        <v>35</v>
      </c>
      <c r="C25" s="128" t="s">
        <v>74</v>
      </c>
      <c r="E25" s="42"/>
      <c r="F25" s="42"/>
      <c r="G25" s="42"/>
      <c r="H25" s="42"/>
      <c r="I25" s="42"/>
      <c r="J25" s="26"/>
    </row>
    <row r="26" spans="2:10" ht="12.75">
      <c r="B26" s="128" t="s">
        <v>36</v>
      </c>
      <c r="C26" s="128" t="s">
        <v>37</v>
      </c>
      <c r="E26" s="42"/>
      <c r="F26" s="42"/>
      <c r="G26" s="42"/>
      <c r="H26" s="42"/>
      <c r="I26" s="42"/>
      <c r="J26" s="26"/>
    </row>
    <row r="27" spans="2:10" ht="12.75">
      <c r="B27" s="128" t="s">
        <v>38</v>
      </c>
      <c r="C27" s="128" t="s">
        <v>41</v>
      </c>
      <c r="E27" s="42"/>
      <c r="F27" s="42"/>
      <c r="G27" s="42"/>
      <c r="H27" s="42"/>
      <c r="I27" s="42"/>
      <c r="J27" s="26"/>
    </row>
    <row r="28" spans="2:10" ht="12.75">
      <c r="B28" s="128"/>
      <c r="C28" s="128"/>
      <c r="D28" s="42"/>
      <c r="E28" s="42"/>
      <c r="F28" s="42"/>
      <c r="G28" s="42"/>
      <c r="H28" s="42"/>
      <c r="I28" s="42"/>
      <c r="J28" s="26"/>
    </row>
    <row r="29" spans="2:10" ht="12.75">
      <c r="B29" s="128" t="s">
        <v>39</v>
      </c>
      <c r="C29" s="128"/>
      <c r="D29" s="42" t="s">
        <v>40</v>
      </c>
      <c r="E29" s="42"/>
      <c r="F29" s="42"/>
      <c r="G29" s="42"/>
      <c r="H29" s="42"/>
      <c r="I29" s="42"/>
      <c r="J29" s="26"/>
    </row>
    <row r="30" spans="2:10" ht="12.75">
      <c r="B30" s="131">
        <v>36265</v>
      </c>
      <c r="C30" s="128" t="s">
        <v>81</v>
      </c>
      <c r="D30" s="42"/>
      <c r="E30" s="42"/>
      <c r="F30" s="42"/>
      <c r="G30" s="42"/>
      <c r="H30" s="42"/>
      <c r="I30" s="42"/>
      <c r="J30" s="26"/>
    </row>
    <row r="31" spans="2:10" ht="12.75">
      <c r="B31" s="131">
        <v>36306</v>
      </c>
      <c r="C31" s="128" t="s">
        <v>42</v>
      </c>
      <c r="D31" s="42"/>
      <c r="E31" s="42"/>
      <c r="F31" s="42"/>
      <c r="G31" s="42"/>
      <c r="H31" s="42"/>
      <c r="I31" s="42"/>
      <c r="J31" s="26"/>
    </row>
    <row r="32" spans="2:10" ht="12.75">
      <c r="B32" s="131">
        <v>36307</v>
      </c>
      <c r="C32" s="128" t="s">
        <v>43</v>
      </c>
      <c r="D32" s="42"/>
      <c r="E32" s="42"/>
      <c r="F32" s="42"/>
      <c r="G32" s="42"/>
      <c r="H32" s="42"/>
      <c r="I32" s="42"/>
      <c r="J32" s="26"/>
    </row>
    <row r="33" spans="2:10" ht="12.75">
      <c r="B33" s="131">
        <v>36364</v>
      </c>
      <c r="C33" s="128" t="s">
        <v>45</v>
      </c>
      <c r="D33" s="42"/>
      <c r="E33" s="42"/>
      <c r="F33" s="42"/>
      <c r="G33" s="42"/>
      <c r="H33" s="42"/>
      <c r="I33" s="42"/>
      <c r="J33" s="26"/>
    </row>
    <row r="34" spans="2:10" ht="12.75">
      <c r="B34" s="131">
        <v>36426</v>
      </c>
      <c r="C34" s="128" t="s">
        <v>47</v>
      </c>
      <c r="D34" s="42"/>
      <c r="E34" s="42"/>
      <c r="F34" s="42"/>
      <c r="G34" s="42"/>
      <c r="H34" s="42"/>
      <c r="I34" s="42"/>
      <c r="J34" s="26"/>
    </row>
    <row r="35" spans="2:10" ht="12.75">
      <c r="B35" s="131"/>
      <c r="C35" s="128" t="s">
        <v>51</v>
      </c>
      <c r="D35" s="42"/>
      <c r="E35" s="42"/>
      <c r="F35" s="42"/>
      <c r="G35" s="42"/>
      <c r="H35" s="42"/>
      <c r="I35" s="42"/>
      <c r="J35" s="26"/>
    </row>
    <row r="36" spans="2:10" ht="12.75">
      <c r="B36" s="131">
        <v>36428</v>
      </c>
      <c r="C36" s="128" t="s">
        <v>55</v>
      </c>
      <c r="D36" s="42"/>
      <c r="E36" s="42"/>
      <c r="F36" s="42"/>
      <c r="G36" s="42"/>
      <c r="H36" s="42"/>
      <c r="I36" s="42"/>
      <c r="J36" s="26"/>
    </row>
    <row r="37" spans="2:10" ht="12.75">
      <c r="B37" s="131">
        <v>36488</v>
      </c>
      <c r="C37" s="128" t="s">
        <v>80</v>
      </c>
      <c r="D37" s="42"/>
      <c r="E37" s="42"/>
      <c r="F37" s="42"/>
      <c r="G37" s="42"/>
      <c r="H37" s="42"/>
      <c r="I37" s="42"/>
      <c r="J37" s="26"/>
    </row>
    <row r="38" spans="2:10" ht="12.75">
      <c r="B38" s="131">
        <v>36492</v>
      </c>
      <c r="C38" s="128" t="s">
        <v>79</v>
      </c>
      <c r="D38" s="42"/>
      <c r="E38" s="42"/>
      <c r="F38" s="42"/>
      <c r="G38" s="42"/>
      <c r="H38" s="42"/>
      <c r="I38" s="42"/>
      <c r="J38" s="26"/>
    </row>
    <row r="39" spans="2:10" ht="12.75">
      <c r="B39" s="131">
        <v>36510</v>
      </c>
      <c r="C39" s="128" t="s">
        <v>85</v>
      </c>
      <c r="D39" s="42"/>
      <c r="E39" s="42"/>
      <c r="F39" s="42"/>
      <c r="G39" s="42"/>
      <c r="H39" s="42"/>
      <c r="I39" s="42"/>
      <c r="J39" s="26"/>
    </row>
    <row r="40" spans="2:10" ht="12.75">
      <c r="B40" s="131"/>
      <c r="C40" s="128" t="s">
        <v>94</v>
      </c>
      <c r="D40" s="42"/>
      <c r="E40" s="42"/>
      <c r="F40" s="42"/>
      <c r="G40" s="42"/>
      <c r="H40" s="42"/>
      <c r="I40" s="42"/>
      <c r="J40" s="26"/>
    </row>
    <row r="41" spans="2:10" ht="12.75">
      <c r="B41" s="131">
        <v>36511</v>
      </c>
      <c r="C41" s="128" t="s">
        <v>101</v>
      </c>
      <c r="D41" s="42"/>
      <c r="E41" s="42"/>
      <c r="F41" s="42"/>
      <c r="G41" s="42"/>
      <c r="H41" s="42"/>
      <c r="I41" s="42"/>
      <c r="J41" s="26"/>
    </row>
    <row r="42" spans="2:10" ht="12.75">
      <c r="B42" s="131"/>
      <c r="C42" s="128" t="s">
        <v>102</v>
      </c>
      <c r="D42" s="42"/>
      <c r="E42" s="42"/>
      <c r="F42" s="42"/>
      <c r="G42" s="42"/>
      <c r="H42" s="42"/>
      <c r="I42" s="42"/>
      <c r="J42" s="26"/>
    </row>
    <row r="43" spans="2:10" ht="12.75">
      <c r="B43" s="131">
        <v>36588</v>
      </c>
      <c r="C43" s="128" t="s">
        <v>104</v>
      </c>
      <c r="D43" s="42"/>
      <c r="E43" s="42"/>
      <c r="F43" s="42"/>
      <c r="G43" s="42"/>
      <c r="H43" s="42"/>
      <c r="I43" s="42"/>
      <c r="J43" s="26"/>
    </row>
    <row r="44" spans="2:10" ht="12.75">
      <c r="B44" s="131">
        <v>36659</v>
      </c>
      <c r="C44" s="128" t="s">
        <v>105</v>
      </c>
      <c r="D44" s="42"/>
      <c r="E44" s="42"/>
      <c r="F44" s="42"/>
      <c r="G44" s="42"/>
      <c r="H44" s="42"/>
      <c r="I44" s="42"/>
      <c r="J44" s="26"/>
    </row>
    <row r="45" spans="2:10" ht="12.75">
      <c r="B45" s="131"/>
      <c r="C45" s="128" t="s">
        <v>106</v>
      </c>
      <c r="D45" s="42"/>
      <c r="E45" s="42"/>
      <c r="F45" s="42"/>
      <c r="G45" s="42"/>
      <c r="H45" s="42"/>
      <c r="I45" s="42"/>
      <c r="J45" s="26"/>
    </row>
    <row r="46" spans="2:10" ht="12.75">
      <c r="B46" s="131">
        <v>36685</v>
      </c>
      <c r="C46" s="128" t="s">
        <v>117</v>
      </c>
      <c r="D46" s="42"/>
      <c r="E46" s="42"/>
      <c r="F46" s="42"/>
      <c r="G46" s="42"/>
      <c r="H46" s="42"/>
      <c r="I46" s="42"/>
      <c r="J46" s="26"/>
    </row>
    <row r="47" spans="2:10" ht="12.75">
      <c r="B47" s="131"/>
      <c r="C47" s="128" t="s">
        <v>118</v>
      </c>
      <c r="D47" s="42"/>
      <c r="E47" s="42"/>
      <c r="F47" s="42"/>
      <c r="G47" s="42"/>
      <c r="H47" s="42"/>
      <c r="I47" s="42"/>
      <c r="J47" s="26"/>
    </row>
    <row r="48" spans="2:10" ht="12.75">
      <c r="B48" s="131">
        <v>36858</v>
      </c>
      <c r="C48" s="128" t="s">
        <v>119</v>
      </c>
      <c r="D48" s="42"/>
      <c r="E48" s="42"/>
      <c r="F48" s="42"/>
      <c r="G48" s="42"/>
      <c r="H48" s="42"/>
      <c r="I48" s="42"/>
      <c r="J48" s="26"/>
    </row>
    <row r="49" spans="2:10" ht="12.75">
      <c r="B49" s="131"/>
      <c r="C49" s="128" t="s">
        <v>120</v>
      </c>
      <c r="D49" s="42"/>
      <c r="E49" s="42"/>
      <c r="F49" s="42"/>
      <c r="G49" s="42"/>
      <c r="H49" s="42"/>
      <c r="I49" s="42"/>
      <c r="J49" s="26"/>
    </row>
    <row r="50" spans="2:10" ht="12.75">
      <c r="B50" s="131">
        <v>36977</v>
      </c>
      <c r="C50" s="128" t="s">
        <v>121</v>
      </c>
      <c r="D50" s="42"/>
      <c r="E50" s="42"/>
      <c r="F50" s="42"/>
      <c r="G50" s="42"/>
      <c r="H50" s="42"/>
      <c r="I50" s="42"/>
      <c r="J50" s="26"/>
    </row>
    <row r="51" spans="2:10" ht="12.75">
      <c r="B51" s="131"/>
      <c r="C51" s="128" t="s">
        <v>123</v>
      </c>
      <c r="D51" s="42"/>
      <c r="E51" s="42"/>
      <c r="F51" s="42"/>
      <c r="G51" s="42"/>
      <c r="H51" s="42"/>
      <c r="I51" s="42"/>
      <c r="J51" s="26"/>
    </row>
    <row r="52" spans="2:10" ht="12.75">
      <c r="B52" s="131"/>
      <c r="C52" s="128" t="s">
        <v>122</v>
      </c>
      <c r="D52" s="42"/>
      <c r="E52" s="42"/>
      <c r="F52" s="42"/>
      <c r="G52" s="42"/>
      <c r="H52" s="42"/>
      <c r="I52" s="42"/>
      <c r="J52" s="26"/>
    </row>
    <row r="53" spans="2:10" ht="12.75">
      <c r="B53" s="131">
        <v>36999</v>
      </c>
      <c r="C53" s="128" t="s">
        <v>124</v>
      </c>
      <c r="D53" s="42"/>
      <c r="E53" s="42"/>
      <c r="F53" s="42"/>
      <c r="G53" s="42"/>
      <c r="H53" s="42"/>
      <c r="I53" s="42"/>
      <c r="J53" s="26"/>
    </row>
    <row r="54" spans="2:10" ht="12.75">
      <c r="B54" s="131">
        <v>37491</v>
      </c>
      <c r="C54" s="128" t="s">
        <v>136</v>
      </c>
      <c r="D54" s="42"/>
      <c r="E54" s="42"/>
      <c r="F54" s="42"/>
      <c r="G54" s="42"/>
      <c r="H54" s="42"/>
      <c r="I54" s="42"/>
      <c r="J54" s="26"/>
    </row>
    <row r="55" spans="2:10" ht="12.75">
      <c r="B55" s="131"/>
      <c r="C55" s="128" t="s">
        <v>137</v>
      </c>
      <c r="D55" s="42"/>
      <c r="E55" s="42"/>
      <c r="F55" s="42"/>
      <c r="G55" s="42"/>
      <c r="H55" s="42"/>
      <c r="I55" s="42"/>
      <c r="J55" s="26"/>
    </row>
    <row r="56" spans="2:10" ht="12.75">
      <c r="B56" s="131">
        <v>37731</v>
      </c>
      <c r="C56" s="128" t="s">
        <v>142</v>
      </c>
      <c r="D56" s="42"/>
      <c r="E56" s="42"/>
      <c r="F56" s="42"/>
      <c r="G56" s="42"/>
      <c r="H56" s="42"/>
      <c r="I56" s="42"/>
      <c r="J56" s="26"/>
    </row>
    <row r="57" spans="2:10" ht="12.75">
      <c r="B57" s="131">
        <v>37731</v>
      </c>
      <c r="C57" s="128" t="s">
        <v>143</v>
      </c>
      <c r="D57" s="42"/>
      <c r="E57" s="42"/>
      <c r="F57" s="42"/>
      <c r="G57" s="42"/>
      <c r="H57" s="42"/>
      <c r="I57" s="42"/>
      <c r="J57" s="26"/>
    </row>
    <row r="58" spans="2:10" ht="12.75">
      <c r="B58" s="131"/>
      <c r="C58" s="128" t="s">
        <v>144</v>
      </c>
      <c r="D58" s="42"/>
      <c r="E58" s="42"/>
      <c r="F58" s="42"/>
      <c r="G58" s="42"/>
      <c r="H58" s="42"/>
      <c r="I58" s="42"/>
      <c r="J58" s="26"/>
    </row>
    <row r="59" spans="2:10" ht="12.75">
      <c r="B59" s="131">
        <v>38499</v>
      </c>
      <c r="C59" s="128" t="s">
        <v>153</v>
      </c>
      <c r="D59" s="42"/>
      <c r="E59" s="42"/>
      <c r="F59" s="42"/>
      <c r="G59" s="42"/>
      <c r="H59" s="42"/>
      <c r="I59" s="42"/>
      <c r="J59" s="26"/>
    </row>
    <row r="60" spans="2:10" ht="12.75">
      <c r="B60" s="131">
        <v>38527</v>
      </c>
      <c r="C60" s="128" t="s">
        <v>162</v>
      </c>
      <c r="D60" s="42"/>
      <c r="E60" s="42"/>
      <c r="F60" s="42"/>
      <c r="G60" s="42"/>
      <c r="H60" s="42"/>
      <c r="I60" s="42"/>
      <c r="J60" s="26"/>
    </row>
    <row r="61" spans="2:10" ht="12.75">
      <c r="B61" s="131"/>
      <c r="C61" s="128" t="s">
        <v>163</v>
      </c>
      <c r="D61" s="42"/>
      <c r="E61" s="42"/>
      <c r="F61" s="42"/>
      <c r="G61" s="42"/>
      <c r="H61" s="42"/>
      <c r="I61" s="42"/>
      <c r="J61" s="26"/>
    </row>
    <row r="62" spans="1:10" ht="13.5" thickBot="1">
      <c r="A62" s="88"/>
      <c r="B62" s="132" t="s">
        <v>82</v>
      </c>
      <c r="C62" s="132"/>
      <c r="D62" s="43"/>
      <c r="E62" s="43"/>
      <c r="F62" s="43"/>
      <c r="G62" s="43"/>
      <c r="H62" s="43"/>
      <c r="I62" s="43"/>
      <c r="J62" s="4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2"/>
  <dimension ref="A1:M1"/>
  <sheetViews>
    <sheetView showGridLines="0" zoomScalePageLayoutView="0" workbookViewId="0" topLeftCell="A1">
      <selection activeCell="O26" sqref="O26"/>
    </sheetView>
  </sheetViews>
  <sheetFormatPr defaultColWidth="9.140625" defaultRowHeight="12.75"/>
  <sheetData>
    <row r="1" spans="1:13" ht="15.75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3:L21"/>
  <sheetViews>
    <sheetView showGridLines="0" zoomScalePageLayoutView="0" workbookViewId="0" topLeftCell="A1">
      <selection activeCell="D7" sqref="D7:F18"/>
    </sheetView>
  </sheetViews>
  <sheetFormatPr defaultColWidth="9.140625" defaultRowHeight="12.75"/>
  <sheetData>
    <row r="2" ht="13.5" thickBot="1"/>
    <row r="3" spans="2:6" ht="12.75">
      <c r="B3" s="155"/>
      <c r="C3" s="156" t="s">
        <v>135</v>
      </c>
      <c r="D3" s="157"/>
      <c r="E3" s="157"/>
      <c r="F3" s="158"/>
    </row>
    <row r="4" spans="2:6" ht="12.75">
      <c r="B4" s="159"/>
      <c r="C4" s="200" t="s">
        <v>130</v>
      </c>
      <c r="D4" s="160" t="s">
        <v>110</v>
      </c>
      <c r="E4" s="161"/>
      <c r="F4" s="162"/>
    </row>
    <row r="5" spans="2:6" ht="13.5" thickBot="1">
      <c r="B5" s="176" t="s">
        <v>131</v>
      </c>
      <c r="C5" s="177"/>
      <c r="D5" s="177" t="s">
        <v>132</v>
      </c>
      <c r="E5" s="177" t="s">
        <v>133</v>
      </c>
      <c r="F5" s="178" t="s">
        <v>134</v>
      </c>
    </row>
    <row r="6" spans="1:12" s="144" customFormat="1" ht="6.75" customHeight="1" thickBot="1">
      <c r="A6" s="1"/>
      <c r="B6" s="175"/>
      <c r="C6" s="175"/>
      <c r="D6" s="175"/>
      <c r="E6" s="175"/>
      <c r="F6" s="175"/>
      <c r="G6" s="1"/>
      <c r="H6" s="1"/>
      <c r="I6" s="1"/>
      <c r="J6" s="1"/>
      <c r="K6" s="1"/>
      <c r="L6" s="1"/>
    </row>
    <row r="7" spans="2:6" ht="12.75">
      <c r="B7" s="163">
        <v>37987</v>
      </c>
      <c r="C7" s="169"/>
      <c r="D7" s="166"/>
      <c r="E7" s="166"/>
      <c r="F7" s="172"/>
    </row>
    <row r="8" spans="2:6" ht="12.75">
      <c r="B8" s="164">
        <v>38018</v>
      </c>
      <c r="C8" s="170"/>
      <c r="D8" s="167"/>
      <c r="E8" s="167"/>
      <c r="F8" s="173"/>
    </row>
    <row r="9" spans="2:6" ht="12.75">
      <c r="B9" s="164">
        <v>38047</v>
      </c>
      <c r="C9" s="170"/>
      <c r="D9" s="167"/>
      <c r="E9" s="167"/>
      <c r="F9" s="173"/>
    </row>
    <row r="10" spans="2:6" ht="12.75">
      <c r="B10" s="164">
        <v>38078</v>
      </c>
      <c r="C10" s="170"/>
      <c r="D10" s="167"/>
      <c r="E10" s="167"/>
      <c r="F10" s="173"/>
    </row>
    <row r="11" spans="2:6" ht="12.75">
      <c r="B11" s="164">
        <v>38108</v>
      </c>
      <c r="C11" s="170"/>
      <c r="D11" s="167"/>
      <c r="E11" s="167"/>
      <c r="F11" s="173"/>
    </row>
    <row r="12" spans="2:6" ht="12.75">
      <c r="B12" s="164">
        <v>38139</v>
      </c>
      <c r="C12" s="170"/>
      <c r="D12" s="167"/>
      <c r="E12" s="167"/>
      <c r="F12" s="173"/>
    </row>
    <row r="13" spans="2:6" ht="12.75">
      <c r="B13" s="164">
        <v>38169</v>
      </c>
      <c r="C13" s="170"/>
      <c r="D13" s="167"/>
      <c r="E13" s="167"/>
      <c r="F13" s="173"/>
    </row>
    <row r="14" spans="2:6" ht="12.75">
      <c r="B14" s="164">
        <v>38200</v>
      </c>
      <c r="C14" s="170"/>
      <c r="D14" s="167"/>
      <c r="E14" s="167"/>
      <c r="F14" s="173"/>
    </row>
    <row r="15" spans="2:6" ht="12.75">
      <c r="B15" s="164">
        <v>38231</v>
      </c>
      <c r="C15" s="170"/>
      <c r="D15" s="167"/>
      <c r="E15" s="167"/>
      <c r="F15" s="173"/>
    </row>
    <row r="16" spans="2:6" ht="12.75">
      <c r="B16" s="164">
        <v>38261</v>
      </c>
      <c r="C16" s="170"/>
      <c r="D16" s="167"/>
      <c r="E16" s="167"/>
      <c r="F16" s="173"/>
    </row>
    <row r="17" spans="2:6" ht="12.75">
      <c r="B17" s="164">
        <v>38292</v>
      </c>
      <c r="C17" s="170"/>
      <c r="D17" s="167"/>
      <c r="E17" s="167"/>
      <c r="F17" s="173"/>
    </row>
    <row r="18" spans="2:6" ht="13.5" thickBot="1">
      <c r="B18" s="165">
        <v>38322</v>
      </c>
      <c r="C18" s="171"/>
      <c r="D18" s="168"/>
      <c r="E18" s="168"/>
      <c r="F18" s="174"/>
    </row>
    <row r="21" ht="12.75">
      <c r="B21" s="37" t="s">
        <v>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K371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W371"/>
    </sheetView>
  </sheetViews>
  <sheetFormatPr defaultColWidth="9.140625" defaultRowHeight="12.75"/>
  <cols>
    <col min="4" max="4" width="8.57421875" style="0" customWidth="1"/>
    <col min="10" max="10" width="10.00390625" style="0" bestFit="1" customWidth="1"/>
  </cols>
  <sheetData>
    <row r="2" spans="6:11" ht="12.75">
      <c r="F2" s="15">
        <f>DataEntryValues!G2</f>
        <v>0</v>
      </c>
      <c r="G2" s="16"/>
      <c r="H2" s="16"/>
      <c r="I2" s="16"/>
      <c r="J2" s="151">
        <v>38018</v>
      </c>
      <c r="K2" s="17"/>
    </row>
    <row r="3" spans="6:10" ht="12.75">
      <c r="F3" t="s">
        <v>114</v>
      </c>
      <c r="J3" s="150">
        <f>IF(MOD(YEAR(J2)/4,1)=0,1,2)</f>
        <v>1</v>
      </c>
    </row>
    <row r="4" spans="5:37" ht="12.75">
      <c r="E4" s="12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AF4" s="12" t="s">
        <v>3</v>
      </c>
      <c r="AG4" s="13"/>
      <c r="AH4" s="13"/>
      <c r="AI4" s="13"/>
      <c r="AJ4" s="13"/>
      <c r="AK4" s="14"/>
    </row>
    <row r="5" spans="1:23" ht="12.75">
      <c r="A5" t="s">
        <v>111</v>
      </c>
      <c r="B5" t="s">
        <v>112</v>
      </c>
      <c r="E5" s="9"/>
      <c r="F5" s="9" t="s">
        <v>0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86</v>
      </c>
      <c r="P5" s="9" t="s">
        <v>87</v>
      </c>
      <c r="Q5" s="9" t="s">
        <v>88</v>
      </c>
      <c r="R5" s="9" t="s">
        <v>89</v>
      </c>
      <c r="S5" s="9" t="s">
        <v>145</v>
      </c>
      <c r="T5" s="9" t="s">
        <v>146</v>
      </c>
      <c r="U5" s="9" t="s">
        <v>147</v>
      </c>
      <c r="V5" s="9" t="s">
        <v>148</v>
      </c>
      <c r="W5" s="9" t="s">
        <v>46</v>
      </c>
    </row>
    <row r="6" spans="1:23" ht="12.75">
      <c r="A6">
        <v>0</v>
      </c>
      <c r="B6">
        <f aca="true" t="shared" si="0" ref="B6:B70">IF(MONTH(E6)=2,"feb",)</f>
        <v>0</v>
      </c>
      <c r="C6">
        <f>MONTH(E6)</f>
        <v>1</v>
      </c>
      <c r="D6">
        <v>1</v>
      </c>
      <c r="E6" s="28">
        <v>37987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>
        <v>0</v>
      </c>
      <c r="B7">
        <f t="shared" si="0"/>
        <v>0</v>
      </c>
      <c r="C7">
        <f aca="true" t="shared" si="1" ref="C7:C70">MONTH(E7)</f>
        <v>1</v>
      </c>
      <c r="D7">
        <v>1</v>
      </c>
      <c r="E7" s="10">
        <v>37988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2.75">
      <c r="A8">
        <v>0</v>
      </c>
      <c r="B8">
        <f t="shared" si="0"/>
        <v>0</v>
      </c>
      <c r="C8">
        <f t="shared" si="1"/>
        <v>1</v>
      </c>
      <c r="D8">
        <v>1</v>
      </c>
      <c r="E8" s="10">
        <v>37989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2.75">
      <c r="A9">
        <v>0</v>
      </c>
      <c r="B9">
        <f t="shared" si="0"/>
        <v>0</v>
      </c>
      <c r="C9">
        <f t="shared" si="1"/>
        <v>1</v>
      </c>
      <c r="D9">
        <v>1</v>
      </c>
      <c r="E9" s="10">
        <v>37990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>
        <v>0</v>
      </c>
      <c r="B10">
        <f t="shared" si="0"/>
        <v>0</v>
      </c>
      <c r="C10">
        <f t="shared" si="1"/>
        <v>1</v>
      </c>
      <c r="D10">
        <v>1</v>
      </c>
      <c r="E10" s="10">
        <v>37991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>
        <v>0</v>
      </c>
      <c r="B11">
        <f t="shared" si="0"/>
        <v>0</v>
      </c>
      <c r="C11">
        <f t="shared" si="1"/>
        <v>1</v>
      </c>
      <c r="D11">
        <v>1</v>
      </c>
      <c r="E11" s="10">
        <v>37992</v>
      </c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>
        <v>0</v>
      </c>
      <c r="B12">
        <f t="shared" si="0"/>
        <v>0</v>
      </c>
      <c r="C12">
        <f t="shared" si="1"/>
        <v>1</v>
      </c>
      <c r="D12">
        <v>1</v>
      </c>
      <c r="E12" s="10">
        <v>37993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>
        <v>0</v>
      </c>
      <c r="B13">
        <f t="shared" si="0"/>
        <v>0</v>
      </c>
      <c r="C13">
        <f t="shared" si="1"/>
        <v>1</v>
      </c>
      <c r="D13">
        <v>1</v>
      </c>
      <c r="E13" s="10">
        <v>37994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>
        <v>0</v>
      </c>
      <c r="B14">
        <f t="shared" si="0"/>
        <v>0</v>
      </c>
      <c r="C14">
        <f t="shared" si="1"/>
        <v>1</v>
      </c>
      <c r="D14">
        <v>1</v>
      </c>
      <c r="E14" s="10">
        <v>37995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2.75">
      <c r="A15">
        <v>0</v>
      </c>
      <c r="B15">
        <f t="shared" si="0"/>
        <v>0</v>
      </c>
      <c r="C15">
        <f t="shared" si="1"/>
        <v>1</v>
      </c>
      <c r="D15">
        <v>1</v>
      </c>
      <c r="E15" s="10">
        <v>37996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>
      <c r="A16">
        <v>0</v>
      </c>
      <c r="B16">
        <f t="shared" si="0"/>
        <v>0</v>
      </c>
      <c r="C16">
        <f t="shared" si="1"/>
        <v>1</v>
      </c>
      <c r="D16">
        <v>1</v>
      </c>
      <c r="E16" s="10">
        <v>37997</v>
      </c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.75">
      <c r="A17">
        <v>0</v>
      </c>
      <c r="B17">
        <f t="shared" si="0"/>
        <v>0</v>
      </c>
      <c r="C17">
        <f t="shared" si="1"/>
        <v>1</v>
      </c>
      <c r="D17">
        <v>1</v>
      </c>
      <c r="E17" s="10">
        <v>37998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.75">
      <c r="A18">
        <v>0</v>
      </c>
      <c r="B18">
        <f t="shared" si="0"/>
        <v>0</v>
      </c>
      <c r="C18">
        <f t="shared" si="1"/>
        <v>1</v>
      </c>
      <c r="D18">
        <v>1</v>
      </c>
      <c r="E18" s="10">
        <v>37999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>
      <c r="A19">
        <v>0</v>
      </c>
      <c r="B19">
        <f t="shared" si="0"/>
        <v>0</v>
      </c>
      <c r="C19">
        <f t="shared" si="1"/>
        <v>1</v>
      </c>
      <c r="D19">
        <v>1</v>
      </c>
      <c r="E19" s="10">
        <v>38000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.75">
      <c r="A20">
        <v>0</v>
      </c>
      <c r="B20">
        <f t="shared" si="0"/>
        <v>0</v>
      </c>
      <c r="C20">
        <f t="shared" si="1"/>
        <v>1</v>
      </c>
      <c r="D20">
        <v>1</v>
      </c>
      <c r="E20" s="10">
        <v>38001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>
      <c r="A21">
        <v>0</v>
      </c>
      <c r="B21">
        <f t="shared" si="0"/>
        <v>0</v>
      </c>
      <c r="C21">
        <f t="shared" si="1"/>
        <v>1</v>
      </c>
      <c r="D21">
        <v>1</v>
      </c>
      <c r="E21" s="10">
        <v>38002</v>
      </c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>
      <c r="A22">
        <v>0</v>
      </c>
      <c r="B22">
        <f t="shared" si="0"/>
        <v>0</v>
      </c>
      <c r="C22">
        <f t="shared" si="1"/>
        <v>1</v>
      </c>
      <c r="D22">
        <v>1</v>
      </c>
      <c r="E22" s="10">
        <v>38003</v>
      </c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>
      <c r="A23">
        <v>0</v>
      </c>
      <c r="B23">
        <f t="shared" si="0"/>
        <v>0</v>
      </c>
      <c r="C23">
        <f t="shared" si="1"/>
        <v>1</v>
      </c>
      <c r="D23">
        <v>1</v>
      </c>
      <c r="E23" s="10">
        <v>38004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.75">
      <c r="A24">
        <v>0</v>
      </c>
      <c r="B24">
        <f t="shared" si="0"/>
        <v>0</v>
      </c>
      <c r="C24">
        <f t="shared" si="1"/>
        <v>1</v>
      </c>
      <c r="D24">
        <v>1</v>
      </c>
      <c r="E24" s="10">
        <v>38005</v>
      </c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.75">
      <c r="A25">
        <v>0</v>
      </c>
      <c r="B25">
        <f t="shared" si="0"/>
        <v>0</v>
      </c>
      <c r="C25">
        <f t="shared" si="1"/>
        <v>1</v>
      </c>
      <c r="D25">
        <v>1</v>
      </c>
      <c r="E25" s="10">
        <v>38006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.75">
      <c r="A26">
        <v>0</v>
      </c>
      <c r="B26">
        <f t="shared" si="0"/>
        <v>0</v>
      </c>
      <c r="C26">
        <f t="shared" si="1"/>
        <v>1</v>
      </c>
      <c r="D26">
        <v>1</v>
      </c>
      <c r="E26" s="10">
        <v>38007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>
      <c r="A27">
        <v>0</v>
      </c>
      <c r="B27">
        <f t="shared" si="0"/>
        <v>0</v>
      </c>
      <c r="C27">
        <f t="shared" si="1"/>
        <v>1</v>
      </c>
      <c r="D27">
        <v>1</v>
      </c>
      <c r="E27" s="10">
        <v>38008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>
      <c r="A28">
        <v>0</v>
      </c>
      <c r="B28">
        <f t="shared" si="0"/>
        <v>0</v>
      </c>
      <c r="C28">
        <f t="shared" si="1"/>
        <v>1</v>
      </c>
      <c r="D28">
        <v>1</v>
      </c>
      <c r="E28" s="10">
        <v>38009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>
      <c r="A29">
        <v>0</v>
      </c>
      <c r="B29">
        <f t="shared" si="0"/>
        <v>0</v>
      </c>
      <c r="C29">
        <f t="shared" si="1"/>
        <v>1</v>
      </c>
      <c r="D29">
        <v>1</v>
      </c>
      <c r="E29" s="10">
        <v>38010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>
      <c r="A30">
        <v>0</v>
      </c>
      <c r="B30">
        <f t="shared" si="0"/>
        <v>0</v>
      </c>
      <c r="C30">
        <f t="shared" si="1"/>
        <v>1</v>
      </c>
      <c r="D30">
        <v>1</v>
      </c>
      <c r="E30" s="10">
        <v>38011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2.75">
      <c r="A31">
        <v>0</v>
      </c>
      <c r="B31">
        <f t="shared" si="0"/>
        <v>0</v>
      </c>
      <c r="C31">
        <f t="shared" si="1"/>
        <v>1</v>
      </c>
      <c r="D31">
        <v>1</v>
      </c>
      <c r="E31" s="10">
        <v>38012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>
      <c r="A32">
        <v>0</v>
      </c>
      <c r="B32">
        <f t="shared" si="0"/>
        <v>0</v>
      </c>
      <c r="C32">
        <f t="shared" si="1"/>
        <v>1</v>
      </c>
      <c r="D32">
        <v>1</v>
      </c>
      <c r="E32" s="10">
        <v>38013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>
      <c r="A33">
        <v>0</v>
      </c>
      <c r="B33">
        <f t="shared" si="0"/>
        <v>0</v>
      </c>
      <c r="C33">
        <f t="shared" si="1"/>
        <v>1</v>
      </c>
      <c r="D33">
        <v>1</v>
      </c>
      <c r="E33" s="10">
        <v>38014</v>
      </c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>
      <c r="A34">
        <v>0</v>
      </c>
      <c r="B34">
        <f t="shared" si="0"/>
        <v>0</v>
      </c>
      <c r="C34">
        <f t="shared" si="1"/>
        <v>1</v>
      </c>
      <c r="D34">
        <v>1</v>
      </c>
      <c r="E34" s="10">
        <v>38015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>
      <c r="A35">
        <v>0</v>
      </c>
      <c r="B35">
        <f t="shared" si="0"/>
        <v>0</v>
      </c>
      <c r="C35">
        <f t="shared" si="1"/>
        <v>1</v>
      </c>
      <c r="D35">
        <v>1</v>
      </c>
      <c r="E35" s="10">
        <v>38016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2.75">
      <c r="A36">
        <v>0</v>
      </c>
      <c r="B36">
        <f t="shared" si="0"/>
        <v>0</v>
      </c>
      <c r="C36">
        <f t="shared" si="1"/>
        <v>1</v>
      </c>
      <c r="D36">
        <v>1</v>
      </c>
      <c r="E36" s="10">
        <v>38017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2.75">
      <c r="A37" t="s">
        <v>113</v>
      </c>
      <c r="B37" t="str">
        <f t="shared" si="0"/>
        <v>feb</v>
      </c>
      <c r="C37">
        <f t="shared" si="1"/>
        <v>2</v>
      </c>
      <c r="D37">
        <v>2</v>
      </c>
      <c r="E37" s="10">
        <v>38018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2.75">
      <c r="A38" t="s">
        <v>113</v>
      </c>
      <c r="B38" t="str">
        <f t="shared" si="0"/>
        <v>feb</v>
      </c>
      <c r="C38">
        <f t="shared" si="1"/>
        <v>2</v>
      </c>
      <c r="D38">
        <v>2</v>
      </c>
      <c r="E38" s="10">
        <v>38019</v>
      </c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>
      <c r="A39" t="s">
        <v>113</v>
      </c>
      <c r="B39" t="str">
        <f t="shared" si="0"/>
        <v>feb</v>
      </c>
      <c r="C39">
        <f t="shared" si="1"/>
        <v>2</v>
      </c>
      <c r="D39">
        <v>2</v>
      </c>
      <c r="E39" s="10">
        <v>38020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2.75">
      <c r="A40" t="s">
        <v>113</v>
      </c>
      <c r="B40" t="str">
        <f t="shared" si="0"/>
        <v>feb</v>
      </c>
      <c r="C40">
        <f t="shared" si="1"/>
        <v>2</v>
      </c>
      <c r="D40">
        <v>2</v>
      </c>
      <c r="E40" s="10">
        <v>38021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75">
      <c r="A41" t="s">
        <v>113</v>
      </c>
      <c r="B41" t="str">
        <f t="shared" si="0"/>
        <v>feb</v>
      </c>
      <c r="C41">
        <f t="shared" si="1"/>
        <v>2</v>
      </c>
      <c r="D41">
        <v>2</v>
      </c>
      <c r="E41" s="10">
        <v>38022</v>
      </c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>
      <c r="A42" t="s">
        <v>113</v>
      </c>
      <c r="B42" t="str">
        <f t="shared" si="0"/>
        <v>feb</v>
      </c>
      <c r="C42">
        <f t="shared" si="1"/>
        <v>2</v>
      </c>
      <c r="D42">
        <v>2</v>
      </c>
      <c r="E42" s="10">
        <v>38023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2.75">
      <c r="A43" t="s">
        <v>113</v>
      </c>
      <c r="B43" t="str">
        <f t="shared" si="0"/>
        <v>feb</v>
      </c>
      <c r="C43">
        <f t="shared" si="1"/>
        <v>2</v>
      </c>
      <c r="D43">
        <v>2</v>
      </c>
      <c r="E43" s="10">
        <v>38024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2.75">
      <c r="A44" t="s">
        <v>113</v>
      </c>
      <c r="B44" t="str">
        <f t="shared" si="0"/>
        <v>feb</v>
      </c>
      <c r="C44">
        <f t="shared" si="1"/>
        <v>2</v>
      </c>
      <c r="D44">
        <v>2</v>
      </c>
      <c r="E44" s="10">
        <v>38025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75">
      <c r="A45" t="s">
        <v>113</v>
      </c>
      <c r="B45" t="str">
        <f t="shared" si="0"/>
        <v>feb</v>
      </c>
      <c r="C45">
        <f t="shared" si="1"/>
        <v>2</v>
      </c>
      <c r="D45">
        <v>2</v>
      </c>
      <c r="E45" s="10">
        <v>38026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75">
      <c r="A46" t="s">
        <v>113</v>
      </c>
      <c r="B46" t="str">
        <f t="shared" si="0"/>
        <v>feb</v>
      </c>
      <c r="C46">
        <f t="shared" si="1"/>
        <v>2</v>
      </c>
      <c r="D46">
        <v>2</v>
      </c>
      <c r="E46" s="10">
        <v>38027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2.75">
      <c r="A47" t="s">
        <v>113</v>
      </c>
      <c r="B47" t="str">
        <f t="shared" si="0"/>
        <v>feb</v>
      </c>
      <c r="C47">
        <f t="shared" si="1"/>
        <v>2</v>
      </c>
      <c r="D47">
        <v>2</v>
      </c>
      <c r="E47" s="10">
        <v>38028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>
      <c r="A48" t="s">
        <v>113</v>
      </c>
      <c r="B48" t="str">
        <f t="shared" si="0"/>
        <v>feb</v>
      </c>
      <c r="C48">
        <f t="shared" si="1"/>
        <v>2</v>
      </c>
      <c r="D48">
        <v>2</v>
      </c>
      <c r="E48" s="10">
        <v>38029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>
      <c r="A49" t="s">
        <v>113</v>
      </c>
      <c r="B49" t="str">
        <f t="shared" si="0"/>
        <v>feb</v>
      </c>
      <c r="C49">
        <f t="shared" si="1"/>
        <v>2</v>
      </c>
      <c r="D49">
        <v>2</v>
      </c>
      <c r="E49" s="10">
        <v>38030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>
      <c r="A50" t="s">
        <v>113</v>
      </c>
      <c r="B50" t="str">
        <f t="shared" si="0"/>
        <v>feb</v>
      </c>
      <c r="C50">
        <f t="shared" si="1"/>
        <v>2</v>
      </c>
      <c r="D50">
        <v>2</v>
      </c>
      <c r="E50" s="10">
        <v>38031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75">
      <c r="A51" t="s">
        <v>113</v>
      </c>
      <c r="B51" t="str">
        <f t="shared" si="0"/>
        <v>feb</v>
      </c>
      <c r="C51">
        <f t="shared" si="1"/>
        <v>2</v>
      </c>
      <c r="D51">
        <v>2</v>
      </c>
      <c r="E51" s="10">
        <v>38032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2.75">
      <c r="A52" t="s">
        <v>113</v>
      </c>
      <c r="B52" t="str">
        <f t="shared" si="0"/>
        <v>feb</v>
      </c>
      <c r="C52">
        <f t="shared" si="1"/>
        <v>2</v>
      </c>
      <c r="D52">
        <v>2</v>
      </c>
      <c r="E52" s="10">
        <v>38033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2.75">
      <c r="A53" t="s">
        <v>113</v>
      </c>
      <c r="B53" t="str">
        <f t="shared" si="0"/>
        <v>feb</v>
      </c>
      <c r="C53">
        <f t="shared" si="1"/>
        <v>2</v>
      </c>
      <c r="D53">
        <v>2</v>
      </c>
      <c r="E53" s="10">
        <v>38034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.75">
      <c r="A54" t="s">
        <v>113</v>
      </c>
      <c r="B54" t="str">
        <f t="shared" si="0"/>
        <v>feb</v>
      </c>
      <c r="C54">
        <f t="shared" si="1"/>
        <v>2</v>
      </c>
      <c r="D54">
        <v>2</v>
      </c>
      <c r="E54" s="10">
        <v>38035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>
      <c r="A55" t="s">
        <v>113</v>
      </c>
      <c r="B55" t="str">
        <f t="shared" si="0"/>
        <v>feb</v>
      </c>
      <c r="C55">
        <f t="shared" si="1"/>
        <v>2</v>
      </c>
      <c r="D55">
        <v>2</v>
      </c>
      <c r="E55" s="10">
        <v>38036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t="s">
        <v>113</v>
      </c>
      <c r="B56" t="str">
        <f t="shared" si="0"/>
        <v>feb</v>
      </c>
      <c r="C56">
        <f t="shared" si="1"/>
        <v>2</v>
      </c>
      <c r="D56">
        <v>2</v>
      </c>
      <c r="E56" s="10">
        <v>38037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t="s">
        <v>113</v>
      </c>
      <c r="B57" t="str">
        <f t="shared" si="0"/>
        <v>feb</v>
      </c>
      <c r="C57">
        <f t="shared" si="1"/>
        <v>2</v>
      </c>
      <c r="D57">
        <v>2</v>
      </c>
      <c r="E57" s="10">
        <v>38038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t="s">
        <v>113</v>
      </c>
      <c r="B58" t="str">
        <f t="shared" si="0"/>
        <v>feb</v>
      </c>
      <c r="C58">
        <f t="shared" si="1"/>
        <v>2</v>
      </c>
      <c r="D58">
        <v>2</v>
      </c>
      <c r="E58" s="10">
        <v>38039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>
      <c r="A59" t="s">
        <v>113</v>
      </c>
      <c r="B59" t="str">
        <f t="shared" si="0"/>
        <v>feb</v>
      </c>
      <c r="C59">
        <f t="shared" si="1"/>
        <v>2</v>
      </c>
      <c r="D59">
        <v>2</v>
      </c>
      <c r="E59" s="10">
        <v>38040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t="s">
        <v>113</v>
      </c>
      <c r="B60" t="str">
        <f t="shared" si="0"/>
        <v>feb</v>
      </c>
      <c r="C60">
        <f t="shared" si="1"/>
        <v>2</v>
      </c>
      <c r="D60">
        <v>2</v>
      </c>
      <c r="E60" s="10">
        <v>38041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t="s">
        <v>113</v>
      </c>
      <c r="B61" t="str">
        <f t="shared" si="0"/>
        <v>feb</v>
      </c>
      <c r="C61">
        <f t="shared" si="1"/>
        <v>2</v>
      </c>
      <c r="D61">
        <v>2</v>
      </c>
      <c r="E61" s="10">
        <v>38042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>
      <c r="A62" t="s">
        <v>113</v>
      </c>
      <c r="B62" t="str">
        <f t="shared" si="0"/>
        <v>feb</v>
      </c>
      <c r="C62">
        <f t="shared" si="1"/>
        <v>2</v>
      </c>
      <c r="D62">
        <v>2</v>
      </c>
      <c r="E62" s="10">
        <v>38043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t="s">
        <v>113</v>
      </c>
      <c r="B63" t="str">
        <f t="shared" si="0"/>
        <v>feb</v>
      </c>
      <c r="C63">
        <f t="shared" si="1"/>
        <v>2</v>
      </c>
      <c r="D63">
        <v>2</v>
      </c>
      <c r="E63" s="10">
        <v>38044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>
      <c r="A64" t="s">
        <v>113</v>
      </c>
      <c r="B64" t="str">
        <f t="shared" si="0"/>
        <v>feb</v>
      </c>
      <c r="C64">
        <f t="shared" si="1"/>
        <v>2</v>
      </c>
      <c r="D64">
        <v>2</v>
      </c>
      <c r="E64" s="10">
        <v>38045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>
      <c r="A65" t="s">
        <v>113</v>
      </c>
      <c r="B65" t="str">
        <f t="shared" si="0"/>
        <v>feb</v>
      </c>
      <c r="C65">
        <f t="shared" si="1"/>
        <v>2</v>
      </c>
      <c r="D65">
        <v>2</v>
      </c>
      <c r="E65" s="10">
        <v>38046</v>
      </c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>
      <c r="A66">
        <v>0</v>
      </c>
      <c r="B66">
        <f t="shared" si="0"/>
        <v>0</v>
      </c>
      <c r="C66">
        <f t="shared" si="1"/>
        <v>3</v>
      </c>
      <c r="D66">
        <v>3</v>
      </c>
      <c r="E66" s="10">
        <v>38047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>
        <v>0</v>
      </c>
      <c r="B67">
        <f t="shared" si="0"/>
        <v>0</v>
      </c>
      <c r="C67">
        <f t="shared" si="1"/>
        <v>3</v>
      </c>
      <c r="D67">
        <v>3</v>
      </c>
      <c r="E67" s="10">
        <v>38048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>
      <c r="A68">
        <v>0</v>
      </c>
      <c r="B68">
        <f t="shared" si="0"/>
        <v>0</v>
      </c>
      <c r="C68">
        <f t="shared" si="1"/>
        <v>3</v>
      </c>
      <c r="D68">
        <v>3</v>
      </c>
      <c r="E68" s="10">
        <v>38049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75">
      <c r="A69">
        <v>0</v>
      </c>
      <c r="B69">
        <f t="shared" si="0"/>
        <v>0</v>
      </c>
      <c r="C69">
        <f t="shared" si="1"/>
        <v>3</v>
      </c>
      <c r="D69">
        <v>3</v>
      </c>
      <c r="E69" s="10">
        <v>38050</v>
      </c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75">
      <c r="A70">
        <v>0</v>
      </c>
      <c r="B70">
        <f t="shared" si="0"/>
        <v>0</v>
      </c>
      <c r="C70">
        <f t="shared" si="1"/>
        <v>3</v>
      </c>
      <c r="D70">
        <v>3</v>
      </c>
      <c r="E70" s="10">
        <v>38051</v>
      </c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>
      <c r="A71">
        <v>0</v>
      </c>
      <c r="B71">
        <f aca="true" t="shared" si="2" ref="B71:B134">IF(MONTH(E71)=2,"feb",)</f>
        <v>0</v>
      </c>
      <c r="C71">
        <f aca="true" t="shared" si="3" ref="C71:C134">MONTH(E71)</f>
        <v>3</v>
      </c>
      <c r="D71">
        <v>3</v>
      </c>
      <c r="E71" s="10">
        <v>38052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>
      <c r="A72">
        <v>0</v>
      </c>
      <c r="B72">
        <f t="shared" si="2"/>
        <v>0</v>
      </c>
      <c r="C72">
        <f t="shared" si="3"/>
        <v>3</v>
      </c>
      <c r="D72">
        <v>3</v>
      </c>
      <c r="E72" s="10">
        <v>38053</v>
      </c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>
      <c r="A73">
        <v>0</v>
      </c>
      <c r="B73">
        <f t="shared" si="2"/>
        <v>0</v>
      </c>
      <c r="C73">
        <f t="shared" si="3"/>
        <v>3</v>
      </c>
      <c r="D73">
        <v>3</v>
      </c>
      <c r="E73" s="10">
        <v>38054</v>
      </c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>
      <c r="A74">
        <v>0</v>
      </c>
      <c r="B74">
        <f t="shared" si="2"/>
        <v>0</v>
      </c>
      <c r="C74">
        <f t="shared" si="3"/>
        <v>3</v>
      </c>
      <c r="D74">
        <v>3</v>
      </c>
      <c r="E74" s="10">
        <v>38055</v>
      </c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75">
      <c r="A75">
        <v>0</v>
      </c>
      <c r="B75">
        <f t="shared" si="2"/>
        <v>0</v>
      </c>
      <c r="C75">
        <f t="shared" si="3"/>
        <v>3</v>
      </c>
      <c r="D75">
        <v>3</v>
      </c>
      <c r="E75" s="10">
        <v>38056</v>
      </c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75">
      <c r="A76">
        <v>0</v>
      </c>
      <c r="B76">
        <f t="shared" si="2"/>
        <v>0</v>
      </c>
      <c r="C76">
        <f t="shared" si="3"/>
        <v>3</v>
      </c>
      <c r="D76">
        <v>3</v>
      </c>
      <c r="E76" s="10">
        <v>38057</v>
      </c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75">
      <c r="A77">
        <v>0</v>
      </c>
      <c r="B77">
        <f t="shared" si="2"/>
        <v>0</v>
      </c>
      <c r="C77">
        <f t="shared" si="3"/>
        <v>3</v>
      </c>
      <c r="D77">
        <v>3</v>
      </c>
      <c r="E77" s="10">
        <v>38058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75">
      <c r="A78">
        <v>0</v>
      </c>
      <c r="B78">
        <f t="shared" si="2"/>
        <v>0</v>
      </c>
      <c r="C78">
        <f t="shared" si="3"/>
        <v>3</v>
      </c>
      <c r="D78">
        <v>3</v>
      </c>
      <c r="E78" s="10">
        <v>38059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>
        <v>0</v>
      </c>
      <c r="B79">
        <f t="shared" si="2"/>
        <v>0</v>
      </c>
      <c r="C79">
        <f t="shared" si="3"/>
        <v>3</v>
      </c>
      <c r="D79">
        <v>3</v>
      </c>
      <c r="E79" s="10">
        <v>38060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>
        <v>0</v>
      </c>
      <c r="B80">
        <f t="shared" si="2"/>
        <v>0</v>
      </c>
      <c r="C80">
        <f t="shared" si="3"/>
        <v>3</v>
      </c>
      <c r="D80">
        <v>3</v>
      </c>
      <c r="E80" s="10">
        <v>38061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>
        <v>0</v>
      </c>
      <c r="B81">
        <f t="shared" si="2"/>
        <v>0</v>
      </c>
      <c r="C81">
        <f t="shared" si="3"/>
        <v>3</v>
      </c>
      <c r="D81">
        <v>3</v>
      </c>
      <c r="E81" s="10">
        <v>38062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>
      <c r="A82">
        <v>0</v>
      </c>
      <c r="B82">
        <f t="shared" si="2"/>
        <v>0</v>
      </c>
      <c r="C82">
        <f t="shared" si="3"/>
        <v>3</v>
      </c>
      <c r="D82">
        <v>3</v>
      </c>
      <c r="E82" s="10">
        <v>38063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.75">
      <c r="A83">
        <v>0</v>
      </c>
      <c r="B83">
        <f t="shared" si="2"/>
        <v>0</v>
      </c>
      <c r="C83">
        <f t="shared" si="3"/>
        <v>3</v>
      </c>
      <c r="D83">
        <v>3</v>
      </c>
      <c r="E83" s="10">
        <v>38064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.75">
      <c r="A84">
        <v>0</v>
      </c>
      <c r="B84">
        <f t="shared" si="2"/>
        <v>0</v>
      </c>
      <c r="C84">
        <f t="shared" si="3"/>
        <v>3</v>
      </c>
      <c r="D84">
        <v>3</v>
      </c>
      <c r="E84" s="10">
        <v>38065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.75">
      <c r="A85">
        <v>0</v>
      </c>
      <c r="B85">
        <f t="shared" si="2"/>
        <v>0</v>
      </c>
      <c r="C85">
        <f t="shared" si="3"/>
        <v>3</v>
      </c>
      <c r="D85">
        <v>3</v>
      </c>
      <c r="E85" s="10">
        <v>38066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.75">
      <c r="A86">
        <v>0</v>
      </c>
      <c r="B86">
        <f t="shared" si="2"/>
        <v>0</v>
      </c>
      <c r="C86">
        <f t="shared" si="3"/>
        <v>3</v>
      </c>
      <c r="D86">
        <v>3</v>
      </c>
      <c r="E86" s="10">
        <v>38067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.75">
      <c r="A87">
        <v>0</v>
      </c>
      <c r="B87">
        <f t="shared" si="2"/>
        <v>0</v>
      </c>
      <c r="C87">
        <f t="shared" si="3"/>
        <v>3</v>
      </c>
      <c r="D87">
        <v>3</v>
      </c>
      <c r="E87" s="10">
        <v>38068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.75">
      <c r="A88">
        <v>0</v>
      </c>
      <c r="B88">
        <f t="shared" si="2"/>
        <v>0</v>
      </c>
      <c r="C88">
        <f t="shared" si="3"/>
        <v>3</v>
      </c>
      <c r="D88">
        <v>3</v>
      </c>
      <c r="E88" s="10">
        <v>38069</v>
      </c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.75">
      <c r="A89">
        <v>0</v>
      </c>
      <c r="B89">
        <f t="shared" si="2"/>
        <v>0</v>
      </c>
      <c r="C89">
        <f t="shared" si="3"/>
        <v>3</v>
      </c>
      <c r="D89">
        <v>3</v>
      </c>
      <c r="E89" s="10">
        <v>38070</v>
      </c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75">
      <c r="A90">
        <v>0</v>
      </c>
      <c r="B90">
        <f t="shared" si="2"/>
        <v>0</v>
      </c>
      <c r="C90">
        <f t="shared" si="3"/>
        <v>3</v>
      </c>
      <c r="D90">
        <v>3</v>
      </c>
      <c r="E90" s="10">
        <v>38071</v>
      </c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75">
      <c r="A91">
        <v>0</v>
      </c>
      <c r="B91">
        <f t="shared" si="2"/>
        <v>0</v>
      </c>
      <c r="C91">
        <f t="shared" si="3"/>
        <v>3</v>
      </c>
      <c r="D91">
        <v>3</v>
      </c>
      <c r="E91" s="10">
        <v>38072</v>
      </c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75">
      <c r="A92">
        <v>0</v>
      </c>
      <c r="B92">
        <f t="shared" si="2"/>
        <v>0</v>
      </c>
      <c r="C92">
        <f t="shared" si="3"/>
        <v>3</v>
      </c>
      <c r="D92">
        <v>3</v>
      </c>
      <c r="E92" s="10">
        <v>38073</v>
      </c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75">
      <c r="A93">
        <v>0</v>
      </c>
      <c r="B93">
        <f t="shared" si="2"/>
        <v>0</v>
      </c>
      <c r="C93">
        <f t="shared" si="3"/>
        <v>3</v>
      </c>
      <c r="D93">
        <v>3</v>
      </c>
      <c r="E93" s="10">
        <v>38074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>
        <v>0</v>
      </c>
      <c r="B94">
        <f t="shared" si="2"/>
        <v>0</v>
      </c>
      <c r="C94">
        <f t="shared" si="3"/>
        <v>3</v>
      </c>
      <c r="D94">
        <v>3</v>
      </c>
      <c r="E94" s="10">
        <v>38075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>
        <v>0</v>
      </c>
      <c r="B95">
        <f t="shared" si="2"/>
        <v>0</v>
      </c>
      <c r="C95">
        <f t="shared" si="3"/>
        <v>3</v>
      </c>
      <c r="D95">
        <v>3</v>
      </c>
      <c r="E95" s="10">
        <v>38076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>
        <v>0</v>
      </c>
      <c r="B96">
        <f t="shared" si="2"/>
        <v>0</v>
      </c>
      <c r="C96">
        <f t="shared" si="3"/>
        <v>3</v>
      </c>
      <c r="D96">
        <v>3</v>
      </c>
      <c r="E96" s="10">
        <v>38077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>
        <v>0</v>
      </c>
      <c r="B97">
        <f t="shared" si="2"/>
        <v>0</v>
      </c>
      <c r="C97">
        <f t="shared" si="3"/>
        <v>4</v>
      </c>
      <c r="D97">
        <v>4</v>
      </c>
      <c r="E97" s="10">
        <v>38078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>
        <v>0</v>
      </c>
      <c r="B98">
        <f t="shared" si="2"/>
        <v>0</v>
      </c>
      <c r="C98">
        <f t="shared" si="3"/>
        <v>4</v>
      </c>
      <c r="D98">
        <v>4</v>
      </c>
      <c r="E98" s="10">
        <v>38079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>
        <v>0</v>
      </c>
      <c r="B99">
        <f t="shared" si="2"/>
        <v>0</v>
      </c>
      <c r="C99">
        <f t="shared" si="3"/>
        <v>4</v>
      </c>
      <c r="D99">
        <v>4</v>
      </c>
      <c r="E99" s="10">
        <v>38080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2.75">
      <c r="A100">
        <v>0</v>
      </c>
      <c r="B100">
        <f t="shared" si="2"/>
        <v>0</v>
      </c>
      <c r="C100">
        <f t="shared" si="3"/>
        <v>4</v>
      </c>
      <c r="D100">
        <v>4</v>
      </c>
      <c r="E100" s="10">
        <v>38081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2.75">
      <c r="A101">
        <v>0</v>
      </c>
      <c r="B101">
        <f t="shared" si="2"/>
        <v>0</v>
      </c>
      <c r="C101">
        <f t="shared" si="3"/>
        <v>4</v>
      </c>
      <c r="D101">
        <v>4</v>
      </c>
      <c r="E101" s="10">
        <v>38082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>
      <c r="A102">
        <v>0</v>
      </c>
      <c r="B102">
        <f t="shared" si="2"/>
        <v>0</v>
      </c>
      <c r="C102">
        <f t="shared" si="3"/>
        <v>4</v>
      </c>
      <c r="D102">
        <v>4</v>
      </c>
      <c r="E102" s="27">
        <v>38083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2.75">
      <c r="A103">
        <v>0</v>
      </c>
      <c r="B103">
        <f t="shared" si="2"/>
        <v>0</v>
      </c>
      <c r="C103">
        <f t="shared" si="3"/>
        <v>4</v>
      </c>
      <c r="D103">
        <v>4</v>
      </c>
      <c r="E103" s="10">
        <v>38084</v>
      </c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2.75">
      <c r="A104">
        <v>0</v>
      </c>
      <c r="B104">
        <f t="shared" si="2"/>
        <v>0</v>
      </c>
      <c r="C104">
        <f t="shared" si="3"/>
        <v>4</v>
      </c>
      <c r="D104">
        <v>4</v>
      </c>
      <c r="E104" s="10">
        <v>38085</v>
      </c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2.75">
      <c r="A105">
        <v>0</v>
      </c>
      <c r="B105">
        <f t="shared" si="2"/>
        <v>0</v>
      </c>
      <c r="C105">
        <f t="shared" si="3"/>
        <v>4</v>
      </c>
      <c r="D105">
        <v>4</v>
      </c>
      <c r="E105" s="10">
        <v>38086</v>
      </c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2.75">
      <c r="A106">
        <v>0</v>
      </c>
      <c r="B106">
        <f t="shared" si="2"/>
        <v>0</v>
      </c>
      <c r="C106">
        <f t="shared" si="3"/>
        <v>4</v>
      </c>
      <c r="D106">
        <v>4</v>
      </c>
      <c r="E106" s="10">
        <v>38087</v>
      </c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2.75">
      <c r="A107">
        <v>0</v>
      </c>
      <c r="B107">
        <f t="shared" si="2"/>
        <v>0</v>
      </c>
      <c r="C107">
        <f t="shared" si="3"/>
        <v>4</v>
      </c>
      <c r="D107">
        <v>4</v>
      </c>
      <c r="E107" s="10">
        <v>38088</v>
      </c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2.75">
      <c r="A108">
        <v>0</v>
      </c>
      <c r="B108">
        <f t="shared" si="2"/>
        <v>0</v>
      </c>
      <c r="C108">
        <f t="shared" si="3"/>
        <v>4</v>
      </c>
      <c r="D108">
        <v>4</v>
      </c>
      <c r="E108" s="10">
        <v>38089</v>
      </c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2.75">
      <c r="A109">
        <v>0</v>
      </c>
      <c r="B109">
        <f t="shared" si="2"/>
        <v>0</v>
      </c>
      <c r="C109">
        <f t="shared" si="3"/>
        <v>4</v>
      </c>
      <c r="D109">
        <v>4</v>
      </c>
      <c r="E109" s="10">
        <v>38090</v>
      </c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2.75">
      <c r="A110">
        <v>0</v>
      </c>
      <c r="B110">
        <f t="shared" si="2"/>
        <v>0</v>
      </c>
      <c r="C110">
        <f t="shared" si="3"/>
        <v>4</v>
      </c>
      <c r="D110">
        <v>4</v>
      </c>
      <c r="E110" s="10">
        <v>38091</v>
      </c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2.75">
      <c r="A111">
        <v>0</v>
      </c>
      <c r="B111">
        <f t="shared" si="2"/>
        <v>0</v>
      </c>
      <c r="C111">
        <f t="shared" si="3"/>
        <v>4</v>
      </c>
      <c r="D111">
        <v>4</v>
      </c>
      <c r="E111" s="10">
        <v>38092</v>
      </c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2.75">
      <c r="A112">
        <v>0</v>
      </c>
      <c r="B112">
        <f t="shared" si="2"/>
        <v>0</v>
      </c>
      <c r="C112">
        <f t="shared" si="3"/>
        <v>4</v>
      </c>
      <c r="D112">
        <v>4</v>
      </c>
      <c r="E112" s="10">
        <v>38093</v>
      </c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2.75">
      <c r="A113">
        <v>0</v>
      </c>
      <c r="B113">
        <f t="shared" si="2"/>
        <v>0</v>
      </c>
      <c r="C113">
        <f t="shared" si="3"/>
        <v>4</v>
      </c>
      <c r="D113">
        <v>4</v>
      </c>
      <c r="E113" s="10">
        <v>38094</v>
      </c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2.75">
      <c r="A114">
        <v>0</v>
      </c>
      <c r="B114">
        <f t="shared" si="2"/>
        <v>0</v>
      </c>
      <c r="C114">
        <f t="shared" si="3"/>
        <v>4</v>
      </c>
      <c r="D114">
        <v>4</v>
      </c>
      <c r="E114" s="10">
        <v>38095</v>
      </c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2.75">
      <c r="A115">
        <v>0</v>
      </c>
      <c r="B115">
        <f t="shared" si="2"/>
        <v>0</v>
      </c>
      <c r="C115">
        <f t="shared" si="3"/>
        <v>4</v>
      </c>
      <c r="D115">
        <v>4</v>
      </c>
      <c r="E115" s="10">
        <v>38096</v>
      </c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2.75">
      <c r="A116">
        <v>0</v>
      </c>
      <c r="B116">
        <f t="shared" si="2"/>
        <v>0</v>
      </c>
      <c r="C116">
        <f t="shared" si="3"/>
        <v>4</v>
      </c>
      <c r="D116">
        <v>4</v>
      </c>
      <c r="E116" s="10">
        <v>38097</v>
      </c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2.75">
      <c r="A117">
        <v>0</v>
      </c>
      <c r="B117">
        <f t="shared" si="2"/>
        <v>0</v>
      </c>
      <c r="C117">
        <f t="shared" si="3"/>
        <v>4</v>
      </c>
      <c r="D117">
        <v>4</v>
      </c>
      <c r="E117" s="10">
        <v>38098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2.75">
      <c r="A118">
        <v>0</v>
      </c>
      <c r="B118">
        <f t="shared" si="2"/>
        <v>0</v>
      </c>
      <c r="C118">
        <f t="shared" si="3"/>
        <v>4</v>
      </c>
      <c r="D118">
        <v>4</v>
      </c>
      <c r="E118" s="10">
        <v>38099</v>
      </c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2.75">
      <c r="A119">
        <v>0</v>
      </c>
      <c r="B119">
        <f t="shared" si="2"/>
        <v>0</v>
      </c>
      <c r="C119">
        <f t="shared" si="3"/>
        <v>4</v>
      </c>
      <c r="D119">
        <v>4</v>
      </c>
      <c r="E119" s="10">
        <v>38100</v>
      </c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12.75">
      <c r="A120">
        <v>0</v>
      </c>
      <c r="B120">
        <f t="shared" si="2"/>
        <v>0</v>
      </c>
      <c r="C120">
        <f t="shared" si="3"/>
        <v>4</v>
      </c>
      <c r="D120">
        <v>4</v>
      </c>
      <c r="E120" s="10">
        <v>38101</v>
      </c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2.75">
      <c r="A121">
        <v>0</v>
      </c>
      <c r="B121">
        <f t="shared" si="2"/>
        <v>0</v>
      </c>
      <c r="C121">
        <f t="shared" si="3"/>
        <v>4</v>
      </c>
      <c r="D121">
        <v>4</v>
      </c>
      <c r="E121" s="10">
        <v>38102</v>
      </c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2.75">
      <c r="A122">
        <v>0</v>
      </c>
      <c r="B122">
        <f t="shared" si="2"/>
        <v>0</v>
      </c>
      <c r="C122">
        <f t="shared" si="3"/>
        <v>4</v>
      </c>
      <c r="D122">
        <v>4</v>
      </c>
      <c r="E122" s="10">
        <v>38103</v>
      </c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2.75">
      <c r="A123">
        <v>0</v>
      </c>
      <c r="B123">
        <f t="shared" si="2"/>
        <v>0</v>
      </c>
      <c r="C123">
        <f t="shared" si="3"/>
        <v>4</v>
      </c>
      <c r="D123">
        <v>4</v>
      </c>
      <c r="E123" s="10">
        <v>38104</v>
      </c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2.75">
      <c r="A124">
        <v>0</v>
      </c>
      <c r="B124">
        <f t="shared" si="2"/>
        <v>0</v>
      </c>
      <c r="C124">
        <f t="shared" si="3"/>
        <v>4</v>
      </c>
      <c r="D124">
        <v>4</v>
      </c>
      <c r="E124" s="10">
        <v>38105</v>
      </c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12.75">
      <c r="A125">
        <v>0</v>
      </c>
      <c r="B125">
        <f t="shared" si="2"/>
        <v>0</v>
      </c>
      <c r="C125">
        <f t="shared" si="3"/>
        <v>4</v>
      </c>
      <c r="D125">
        <v>4</v>
      </c>
      <c r="E125" s="10">
        <v>38106</v>
      </c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2.75">
      <c r="A126">
        <v>0</v>
      </c>
      <c r="B126">
        <f t="shared" si="2"/>
        <v>0</v>
      </c>
      <c r="C126">
        <f t="shared" si="3"/>
        <v>4</v>
      </c>
      <c r="D126">
        <v>4</v>
      </c>
      <c r="E126" s="10">
        <v>38107</v>
      </c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12.75">
      <c r="A127">
        <v>0</v>
      </c>
      <c r="B127">
        <f t="shared" si="2"/>
        <v>0</v>
      </c>
      <c r="C127">
        <f t="shared" si="3"/>
        <v>5</v>
      </c>
      <c r="D127">
        <v>5</v>
      </c>
      <c r="E127" s="10">
        <v>38108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2.75">
      <c r="A128">
        <v>0</v>
      </c>
      <c r="B128">
        <f t="shared" si="2"/>
        <v>0</v>
      </c>
      <c r="C128">
        <f t="shared" si="3"/>
        <v>5</v>
      </c>
      <c r="D128">
        <v>5</v>
      </c>
      <c r="E128" s="10">
        <v>38109</v>
      </c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.75">
      <c r="A129">
        <v>0</v>
      </c>
      <c r="B129">
        <f t="shared" si="2"/>
        <v>0</v>
      </c>
      <c r="C129">
        <f t="shared" si="3"/>
        <v>5</v>
      </c>
      <c r="D129">
        <v>5</v>
      </c>
      <c r="E129" s="10">
        <v>38110</v>
      </c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2.75">
      <c r="A130">
        <v>0</v>
      </c>
      <c r="B130">
        <f t="shared" si="2"/>
        <v>0</v>
      </c>
      <c r="C130">
        <f t="shared" si="3"/>
        <v>5</v>
      </c>
      <c r="D130">
        <v>5</v>
      </c>
      <c r="E130" s="10">
        <v>38111</v>
      </c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2.75">
      <c r="A131">
        <v>0</v>
      </c>
      <c r="B131">
        <f t="shared" si="2"/>
        <v>0</v>
      </c>
      <c r="C131">
        <f t="shared" si="3"/>
        <v>5</v>
      </c>
      <c r="D131">
        <v>5</v>
      </c>
      <c r="E131" s="10">
        <v>38112</v>
      </c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2.75">
      <c r="A132">
        <v>0</v>
      </c>
      <c r="B132">
        <f t="shared" si="2"/>
        <v>0</v>
      </c>
      <c r="C132">
        <f t="shared" si="3"/>
        <v>5</v>
      </c>
      <c r="D132">
        <v>5</v>
      </c>
      <c r="E132" s="10">
        <v>38113</v>
      </c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2.75">
      <c r="A133">
        <v>0</v>
      </c>
      <c r="B133">
        <f t="shared" si="2"/>
        <v>0</v>
      </c>
      <c r="C133">
        <f t="shared" si="3"/>
        <v>5</v>
      </c>
      <c r="D133">
        <v>5</v>
      </c>
      <c r="E133" s="10">
        <v>38114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2.75">
      <c r="A134">
        <v>0</v>
      </c>
      <c r="B134">
        <f t="shared" si="2"/>
        <v>0</v>
      </c>
      <c r="C134">
        <f t="shared" si="3"/>
        <v>5</v>
      </c>
      <c r="D134">
        <v>5</v>
      </c>
      <c r="E134" s="10">
        <v>38115</v>
      </c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12.75">
      <c r="A135">
        <v>0</v>
      </c>
      <c r="B135">
        <f aca="true" t="shared" si="4" ref="B135:B198">IF(MONTH(E135)=2,"feb",)</f>
        <v>0</v>
      </c>
      <c r="C135">
        <f aca="true" t="shared" si="5" ref="C135:C198">MONTH(E135)</f>
        <v>5</v>
      </c>
      <c r="D135">
        <v>5</v>
      </c>
      <c r="E135" s="10">
        <v>38116</v>
      </c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12.75">
      <c r="A136">
        <v>0</v>
      </c>
      <c r="B136">
        <f t="shared" si="4"/>
        <v>0</v>
      </c>
      <c r="C136">
        <f t="shared" si="5"/>
        <v>5</v>
      </c>
      <c r="D136">
        <v>5</v>
      </c>
      <c r="E136" s="10">
        <v>38117</v>
      </c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2.75">
      <c r="A137">
        <v>0</v>
      </c>
      <c r="B137">
        <f t="shared" si="4"/>
        <v>0</v>
      </c>
      <c r="C137">
        <f t="shared" si="5"/>
        <v>5</v>
      </c>
      <c r="D137">
        <v>5</v>
      </c>
      <c r="E137" s="10">
        <v>38118</v>
      </c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2.75">
      <c r="A138">
        <v>0</v>
      </c>
      <c r="B138">
        <f t="shared" si="4"/>
        <v>0</v>
      </c>
      <c r="C138">
        <f t="shared" si="5"/>
        <v>5</v>
      </c>
      <c r="D138">
        <v>5</v>
      </c>
      <c r="E138" s="10">
        <v>38119</v>
      </c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2.75">
      <c r="A139">
        <v>0</v>
      </c>
      <c r="B139">
        <f t="shared" si="4"/>
        <v>0</v>
      </c>
      <c r="C139">
        <f t="shared" si="5"/>
        <v>5</v>
      </c>
      <c r="D139">
        <v>5</v>
      </c>
      <c r="E139" s="10">
        <v>38120</v>
      </c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2.75">
      <c r="A140">
        <v>0</v>
      </c>
      <c r="B140">
        <f t="shared" si="4"/>
        <v>0</v>
      </c>
      <c r="C140">
        <f t="shared" si="5"/>
        <v>5</v>
      </c>
      <c r="D140">
        <v>5</v>
      </c>
      <c r="E140" s="10">
        <v>38121</v>
      </c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.75">
      <c r="A141">
        <v>0</v>
      </c>
      <c r="B141">
        <f t="shared" si="4"/>
        <v>0</v>
      </c>
      <c r="C141">
        <f t="shared" si="5"/>
        <v>5</v>
      </c>
      <c r="D141">
        <v>5</v>
      </c>
      <c r="E141" s="10">
        <v>38122</v>
      </c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2.75">
      <c r="A142">
        <v>0</v>
      </c>
      <c r="B142">
        <f t="shared" si="4"/>
        <v>0</v>
      </c>
      <c r="C142">
        <f t="shared" si="5"/>
        <v>5</v>
      </c>
      <c r="D142">
        <v>5</v>
      </c>
      <c r="E142" s="10">
        <v>38123</v>
      </c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2.75">
      <c r="A143">
        <v>0</v>
      </c>
      <c r="B143">
        <f t="shared" si="4"/>
        <v>0</v>
      </c>
      <c r="C143">
        <f t="shared" si="5"/>
        <v>5</v>
      </c>
      <c r="D143">
        <v>5</v>
      </c>
      <c r="E143" s="10">
        <v>38124</v>
      </c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2.75">
      <c r="A144">
        <v>0</v>
      </c>
      <c r="B144">
        <f t="shared" si="4"/>
        <v>0</v>
      </c>
      <c r="C144">
        <f t="shared" si="5"/>
        <v>5</v>
      </c>
      <c r="D144">
        <v>5</v>
      </c>
      <c r="E144" s="10">
        <v>38125</v>
      </c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2.75">
      <c r="A145">
        <v>0</v>
      </c>
      <c r="B145">
        <f t="shared" si="4"/>
        <v>0</v>
      </c>
      <c r="C145">
        <f t="shared" si="5"/>
        <v>5</v>
      </c>
      <c r="D145">
        <v>5</v>
      </c>
      <c r="E145" s="10">
        <v>38126</v>
      </c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2.75">
      <c r="A146">
        <v>0</v>
      </c>
      <c r="B146">
        <f t="shared" si="4"/>
        <v>0</v>
      </c>
      <c r="C146">
        <f t="shared" si="5"/>
        <v>5</v>
      </c>
      <c r="D146">
        <v>5</v>
      </c>
      <c r="E146" s="10">
        <v>38127</v>
      </c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2.75">
      <c r="A147">
        <v>0</v>
      </c>
      <c r="B147">
        <f t="shared" si="4"/>
        <v>0</v>
      </c>
      <c r="C147">
        <f t="shared" si="5"/>
        <v>5</v>
      </c>
      <c r="D147">
        <v>5</v>
      </c>
      <c r="E147" s="10">
        <v>38128</v>
      </c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12.75">
      <c r="A148">
        <v>0</v>
      </c>
      <c r="B148">
        <f t="shared" si="4"/>
        <v>0</v>
      </c>
      <c r="C148">
        <f t="shared" si="5"/>
        <v>5</v>
      </c>
      <c r="D148">
        <v>5</v>
      </c>
      <c r="E148" s="10">
        <v>38129</v>
      </c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12.75">
      <c r="A149">
        <v>0</v>
      </c>
      <c r="B149">
        <f t="shared" si="4"/>
        <v>0</v>
      </c>
      <c r="C149">
        <f t="shared" si="5"/>
        <v>5</v>
      </c>
      <c r="D149">
        <v>5</v>
      </c>
      <c r="E149" s="10">
        <v>38130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2.75">
      <c r="A150">
        <v>0</v>
      </c>
      <c r="B150">
        <f t="shared" si="4"/>
        <v>0</v>
      </c>
      <c r="C150">
        <f t="shared" si="5"/>
        <v>5</v>
      </c>
      <c r="D150">
        <v>5</v>
      </c>
      <c r="E150" s="10">
        <v>38131</v>
      </c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2.75">
      <c r="A151">
        <v>0</v>
      </c>
      <c r="B151">
        <f t="shared" si="4"/>
        <v>0</v>
      </c>
      <c r="C151">
        <f t="shared" si="5"/>
        <v>5</v>
      </c>
      <c r="D151">
        <v>5</v>
      </c>
      <c r="E151" s="10">
        <v>38132</v>
      </c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2.75">
      <c r="A152">
        <v>0</v>
      </c>
      <c r="B152">
        <f t="shared" si="4"/>
        <v>0</v>
      </c>
      <c r="C152">
        <f t="shared" si="5"/>
        <v>5</v>
      </c>
      <c r="D152">
        <v>5</v>
      </c>
      <c r="E152" s="10">
        <v>38133</v>
      </c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2.75">
      <c r="A153">
        <v>0</v>
      </c>
      <c r="B153">
        <f t="shared" si="4"/>
        <v>0</v>
      </c>
      <c r="C153">
        <f t="shared" si="5"/>
        <v>5</v>
      </c>
      <c r="D153">
        <v>5</v>
      </c>
      <c r="E153" s="10">
        <v>38134</v>
      </c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2.75">
      <c r="A154">
        <v>0</v>
      </c>
      <c r="B154">
        <f t="shared" si="4"/>
        <v>0</v>
      </c>
      <c r="C154">
        <f t="shared" si="5"/>
        <v>5</v>
      </c>
      <c r="D154">
        <v>5</v>
      </c>
      <c r="E154" s="10">
        <v>38135</v>
      </c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12.75">
      <c r="A155">
        <v>0</v>
      </c>
      <c r="B155">
        <f t="shared" si="4"/>
        <v>0</v>
      </c>
      <c r="C155">
        <f t="shared" si="5"/>
        <v>5</v>
      </c>
      <c r="D155">
        <v>5</v>
      </c>
      <c r="E155" s="10">
        <v>38136</v>
      </c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2.75">
      <c r="A156">
        <v>0</v>
      </c>
      <c r="B156">
        <f t="shared" si="4"/>
        <v>0</v>
      </c>
      <c r="C156">
        <f t="shared" si="5"/>
        <v>5</v>
      </c>
      <c r="D156">
        <v>5</v>
      </c>
      <c r="E156" s="10">
        <v>38137</v>
      </c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2.75">
      <c r="A157">
        <v>0</v>
      </c>
      <c r="B157">
        <f t="shared" si="4"/>
        <v>0</v>
      </c>
      <c r="C157">
        <f t="shared" si="5"/>
        <v>5</v>
      </c>
      <c r="D157">
        <v>5</v>
      </c>
      <c r="E157" s="10">
        <v>38138</v>
      </c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2.75">
      <c r="A158">
        <v>0</v>
      </c>
      <c r="B158">
        <f t="shared" si="4"/>
        <v>0</v>
      </c>
      <c r="C158">
        <f t="shared" si="5"/>
        <v>6</v>
      </c>
      <c r="D158">
        <v>6</v>
      </c>
      <c r="E158" s="10">
        <v>38139</v>
      </c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2.75">
      <c r="A159">
        <v>0</v>
      </c>
      <c r="B159">
        <f t="shared" si="4"/>
        <v>0</v>
      </c>
      <c r="C159">
        <f t="shared" si="5"/>
        <v>6</v>
      </c>
      <c r="D159">
        <v>6</v>
      </c>
      <c r="E159" s="10">
        <v>38140</v>
      </c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2.75">
      <c r="A160">
        <v>0</v>
      </c>
      <c r="B160">
        <f t="shared" si="4"/>
        <v>0</v>
      </c>
      <c r="C160">
        <f t="shared" si="5"/>
        <v>6</v>
      </c>
      <c r="D160">
        <v>6</v>
      </c>
      <c r="E160" s="10">
        <v>38141</v>
      </c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2.75">
      <c r="A161">
        <v>0</v>
      </c>
      <c r="B161">
        <f t="shared" si="4"/>
        <v>0</v>
      </c>
      <c r="C161">
        <f t="shared" si="5"/>
        <v>6</v>
      </c>
      <c r="D161">
        <v>6</v>
      </c>
      <c r="E161" s="10">
        <v>38142</v>
      </c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12.75">
      <c r="A162">
        <v>0</v>
      </c>
      <c r="B162">
        <f t="shared" si="4"/>
        <v>0</v>
      </c>
      <c r="C162">
        <f t="shared" si="5"/>
        <v>6</v>
      </c>
      <c r="D162">
        <v>6</v>
      </c>
      <c r="E162" s="10">
        <v>38143</v>
      </c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.75">
      <c r="A163">
        <v>0</v>
      </c>
      <c r="B163">
        <f t="shared" si="4"/>
        <v>0</v>
      </c>
      <c r="C163">
        <f t="shared" si="5"/>
        <v>6</v>
      </c>
      <c r="D163">
        <v>6</v>
      </c>
      <c r="E163" s="10">
        <v>38144</v>
      </c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.75">
      <c r="A164">
        <v>0</v>
      </c>
      <c r="B164">
        <f t="shared" si="4"/>
        <v>0</v>
      </c>
      <c r="C164">
        <f t="shared" si="5"/>
        <v>6</v>
      </c>
      <c r="D164">
        <v>6</v>
      </c>
      <c r="E164" s="10">
        <v>38145</v>
      </c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2.75">
      <c r="A165">
        <v>0</v>
      </c>
      <c r="B165">
        <f t="shared" si="4"/>
        <v>0</v>
      </c>
      <c r="C165">
        <f t="shared" si="5"/>
        <v>6</v>
      </c>
      <c r="D165">
        <v>6</v>
      </c>
      <c r="E165" s="10">
        <v>38146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2.75">
      <c r="A166">
        <v>0</v>
      </c>
      <c r="B166">
        <f t="shared" si="4"/>
        <v>0</v>
      </c>
      <c r="C166">
        <f t="shared" si="5"/>
        <v>6</v>
      </c>
      <c r="D166">
        <v>6</v>
      </c>
      <c r="E166" s="10">
        <v>38147</v>
      </c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2.75">
      <c r="A167">
        <v>0</v>
      </c>
      <c r="B167">
        <f t="shared" si="4"/>
        <v>0</v>
      </c>
      <c r="C167">
        <f t="shared" si="5"/>
        <v>6</v>
      </c>
      <c r="D167">
        <v>6</v>
      </c>
      <c r="E167" s="10">
        <v>38148</v>
      </c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12.75">
      <c r="A168">
        <v>0</v>
      </c>
      <c r="B168">
        <f t="shared" si="4"/>
        <v>0</v>
      </c>
      <c r="C168">
        <f t="shared" si="5"/>
        <v>6</v>
      </c>
      <c r="D168">
        <v>6</v>
      </c>
      <c r="E168" s="10">
        <v>38149</v>
      </c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2.75">
      <c r="A169">
        <v>0</v>
      </c>
      <c r="B169">
        <f t="shared" si="4"/>
        <v>0</v>
      </c>
      <c r="C169">
        <f t="shared" si="5"/>
        <v>6</v>
      </c>
      <c r="D169">
        <v>6</v>
      </c>
      <c r="E169" s="10">
        <v>38150</v>
      </c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2.75">
      <c r="A170">
        <v>0</v>
      </c>
      <c r="B170">
        <f t="shared" si="4"/>
        <v>0</v>
      </c>
      <c r="C170">
        <f t="shared" si="5"/>
        <v>6</v>
      </c>
      <c r="D170">
        <v>6</v>
      </c>
      <c r="E170" s="10">
        <v>38151</v>
      </c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2.75">
      <c r="A171">
        <v>0</v>
      </c>
      <c r="B171">
        <f t="shared" si="4"/>
        <v>0</v>
      </c>
      <c r="C171">
        <f t="shared" si="5"/>
        <v>6</v>
      </c>
      <c r="D171">
        <v>6</v>
      </c>
      <c r="E171" s="10">
        <v>38152</v>
      </c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2.75">
      <c r="A172">
        <v>0</v>
      </c>
      <c r="B172">
        <f t="shared" si="4"/>
        <v>0</v>
      </c>
      <c r="C172">
        <f t="shared" si="5"/>
        <v>6</v>
      </c>
      <c r="D172">
        <v>6</v>
      </c>
      <c r="E172" s="10">
        <v>38153</v>
      </c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2.75">
      <c r="A173">
        <v>0</v>
      </c>
      <c r="B173">
        <f t="shared" si="4"/>
        <v>0</v>
      </c>
      <c r="C173">
        <f t="shared" si="5"/>
        <v>6</v>
      </c>
      <c r="D173">
        <v>6</v>
      </c>
      <c r="E173" s="10">
        <v>38154</v>
      </c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2.75">
      <c r="A174">
        <v>0</v>
      </c>
      <c r="B174">
        <f t="shared" si="4"/>
        <v>0</v>
      </c>
      <c r="C174">
        <f t="shared" si="5"/>
        <v>6</v>
      </c>
      <c r="D174">
        <v>6</v>
      </c>
      <c r="E174" s="10">
        <v>38155</v>
      </c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2.75">
      <c r="A175">
        <v>0</v>
      </c>
      <c r="B175">
        <f t="shared" si="4"/>
        <v>0</v>
      </c>
      <c r="C175">
        <f t="shared" si="5"/>
        <v>6</v>
      </c>
      <c r="D175">
        <v>6</v>
      </c>
      <c r="E175" s="10">
        <v>38156</v>
      </c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2.75">
      <c r="A176">
        <v>0</v>
      </c>
      <c r="B176">
        <f t="shared" si="4"/>
        <v>0</v>
      </c>
      <c r="C176">
        <f t="shared" si="5"/>
        <v>6</v>
      </c>
      <c r="D176">
        <v>6</v>
      </c>
      <c r="E176" s="10">
        <v>38157</v>
      </c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2.75">
      <c r="A177">
        <v>0</v>
      </c>
      <c r="B177">
        <f t="shared" si="4"/>
        <v>0</v>
      </c>
      <c r="C177">
        <f t="shared" si="5"/>
        <v>6</v>
      </c>
      <c r="D177">
        <v>6</v>
      </c>
      <c r="E177" s="10">
        <v>38158</v>
      </c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2.75">
      <c r="A178">
        <v>0</v>
      </c>
      <c r="B178">
        <f t="shared" si="4"/>
        <v>0</v>
      </c>
      <c r="C178">
        <f t="shared" si="5"/>
        <v>6</v>
      </c>
      <c r="D178">
        <v>6</v>
      </c>
      <c r="E178" s="10">
        <v>38159</v>
      </c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2.75">
      <c r="A179">
        <v>0</v>
      </c>
      <c r="B179">
        <f t="shared" si="4"/>
        <v>0</v>
      </c>
      <c r="C179">
        <f t="shared" si="5"/>
        <v>6</v>
      </c>
      <c r="D179">
        <v>6</v>
      </c>
      <c r="E179" s="10">
        <v>38160</v>
      </c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2.75">
      <c r="A180">
        <v>0</v>
      </c>
      <c r="B180">
        <f t="shared" si="4"/>
        <v>0</v>
      </c>
      <c r="C180">
        <f t="shared" si="5"/>
        <v>6</v>
      </c>
      <c r="D180">
        <v>6</v>
      </c>
      <c r="E180" s="10">
        <v>38161</v>
      </c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12.75">
      <c r="A181">
        <v>0</v>
      </c>
      <c r="B181">
        <f t="shared" si="4"/>
        <v>0</v>
      </c>
      <c r="C181">
        <f t="shared" si="5"/>
        <v>6</v>
      </c>
      <c r="D181">
        <v>6</v>
      </c>
      <c r="E181" s="10">
        <v>38162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2.75">
      <c r="A182">
        <v>0</v>
      </c>
      <c r="B182">
        <f t="shared" si="4"/>
        <v>0</v>
      </c>
      <c r="C182">
        <f t="shared" si="5"/>
        <v>6</v>
      </c>
      <c r="D182">
        <v>6</v>
      </c>
      <c r="E182" s="10">
        <v>38163</v>
      </c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2.75">
      <c r="A183">
        <v>0</v>
      </c>
      <c r="B183">
        <f t="shared" si="4"/>
        <v>0</v>
      </c>
      <c r="C183">
        <f t="shared" si="5"/>
        <v>6</v>
      </c>
      <c r="D183">
        <v>6</v>
      </c>
      <c r="E183" s="10">
        <v>38164</v>
      </c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2.75">
      <c r="A184">
        <v>0</v>
      </c>
      <c r="B184">
        <f t="shared" si="4"/>
        <v>0</v>
      </c>
      <c r="C184">
        <f t="shared" si="5"/>
        <v>6</v>
      </c>
      <c r="D184">
        <v>6</v>
      </c>
      <c r="E184" s="10">
        <v>38165</v>
      </c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2.75">
      <c r="A185">
        <v>0</v>
      </c>
      <c r="B185">
        <f t="shared" si="4"/>
        <v>0</v>
      </c>
      <c r="C185">
        <f t="shared" si="5"/>
        <v>6</v>
      </c>
      <c r="D185">
        <v>6</v>
      </c>
      <c r="E185" s="10">
        <v>38166</v>
      </c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2.75">
      <c r="A186">
        <v>0</v>
      </c>
      <c r="B186">
        <f t="shared" si="4"/>
        <v>0</v>
      </c>
      <c r="C186">
        <f t="shared" si="5"/>
        <v>6</v>
      </c>
      <c r="D186">
        <v>6</v>
      </c>
      <c r="E186" s="10">
        <v>38167</v>
      </c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2.75">
      <c r="A187">
        <v>0</v>
      </c>
      <c r="B187">
        <f t="shared" si="4"/>
        <v>0</v>
      </c>
      <c r="C187">
        <f t="shared" si="5"/>
        <v>6</v>
      </c>
      <c r="D187">
        <v>6</v>
      </c>
      <c r="E187" s="10">
        <v>38168</v>
      </c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2.75">
      <c r="A188">
        <v>0</v>
      </c>
      <c r="B188">
        <f t="shared" si="4"/>
        <v>0</v>
      </c>
      <c r="C188">
        <f t="shared" si="5"/>
        <v>7</v>
      </c>
      <c r="D188">
        <v>7</v>
      </c>
      <c r="E188" s="10">
        <v>38169</v>
      </c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2.75">
      <c r="A189">
        <v>0</v>
      </c>
      <c r="B189">
        <f t="shared" si="4"/>
        <v>0</v>
      </c>
      <c r="C189">
        <f t="shared" si="5"/>
        <v>7</v>
      </c>
      <c r="D189">
        <v>7</v>
      </c>
      <c r="E189" s="10">
        <v>38170</v>
      </c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2.75">
      <c r="A190">
        <v>0</v>
      </c>
      <c r="B190">
        <f t="shared" si="4"/>
        <v>0</v>
      </c>
      <c r="C190">
        <f t="shared" si="5"/>
        <v>7</v>
      </c>
      <c r="D190">
        <v>7</v>
      </c>
      <c r="E190" s="10">
        <v>38171</v>
      </c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2.75">
      <c r="A191">
        <v>0</v>
      </c>
      <c r="B191">
        <f t="shared" si="4"/>
        <v>0</v>
      </c>
      <c r="C191">
        <f t="shared" si="5"/>
        <v>7</v>
      </c>
      <c r="D191">
        <v>7</v>
      </c>
      <c r="E191" s="10">
        <v>38172</v>
      </c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2.75">
      <c r="A192">
        <v>0</v>
      </c>
      <c r="B192">
        <f t="shared" si="4"/>
        <v>0</v>
      </c>
      <c r="C192">
        <f t="shared" si="5"/>
        <v>7</v>
      </c>
      <c r="D192">
        <v>7</v>
      </c>
      <c r="E192" s="10">
        <v>38173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2.75">
      <c r="A193">
        <v>0</v>
      </c>
      <c r="B193">
        <f t="shared" si="4"/>
        <v>0</v>
      </c>
      <c r="C193">
        <f t="shared" si="5"/>
        <v>7</v>
      </c>
      <c r="D193">
        <v>7</v>
      </c>
      <c r="E193" s="10">
        <v>38174</v>
      </c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2.75">
      <c r="A194">
        <v>0</v>
      </c>
      <c r="B194">
        <f t="shared" si="4"/>
        <v>0</v>
      </c>
      <c r="C194">
        <f t="shared" si="5"/>
        <v>7</v>
      </c>
      <c r="D194">
        <v>7</v>
      </c>
      <c r="E194" s="10">
        <v>38175</v>
      </c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2.75">
      <c r="A195">
        <v>0</v>
      </c>
      <c r="B195">
        <f t="shared" si="4"/>
        <v>0</v>
      </c>
      <c r="C195">
        <f t="shared" si="5"/>
        <v>7</v>
      </c>
      <c r="D195">
        <v>7</v>
      </c>
      <c r="E195" s="10">
        <v>38176</v>
      </c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2.75">
      <c r="A196">
        <v>0</v>
      </c>
      <c r="B196">
        <f t="shared" si="4"/>
        <v>0</v>
      </c>
      <c r="C196">
        <f t="shared" si="5"/>
        <v>7</v>
      </c>
      <c r="D196">
        <v>7</v>
      </c>
      <c r="E196" s="10">
        <v>38177</v>
      </c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2.75">
      <c r="A197">
        <v>0</v>
      </c>
      <c r="B197">
        <f t="shared" si="4"/>
        <v>0</v>
      </c>
      <c r="C197">
        <f t="shared" si="5"/>
        <v>7</v>
      </c>
      <c r="D197">
        <v>7</v>
      </c>
      <c r="E197" s="10">
        <v>38178</v>
      </c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2.75">
      <c r="A198">
        <v>0</v>
      </c>
      <c r="B198">
        <f t="shared" si="4"/>
        <v>0</v>
      </c>
      <c r="C198">
        <f t="shared" si="5"/>
        <v>7</v>
      </c>
      <c r="D198">
        <v>7</v>
      </c>
      <c r="E198" s="10">
        <v>38179</v>
      </c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2.75">
      <c r="A199">
        <v>0</v>
      </c>
      <c r="B199">
        <f aca="true" t="shared" si="6" ref="B199:B262">IF(MONTH(E199)=2,"feb",)</f>
        <v>0</v>
      </c>
      <c r="C199">
        <f aca="true" t="shared" si="7" ref="C199:C262">MONTH(E199)</f>
        <v>7</v>
      </c>
      <c r="D199">
        <v>7</v>
      </c>
      <c r="E199" s="10">
        <v>38180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12.75">
      <c r="A200">
        <v>0</v>
      </c>
      <c r="B200">
        <f t="shared" si="6"/>
        <v>0</v>
      </c>
      <c r="C200">
        <f t="shared" si="7"/>
        <v>7</v>
      </c>
      <c r="D200">
        <v>7</v>
      </c>
      <c r="E200" s="10">
        <v>38181</v>
      </c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2.75">
      <c r="A201">
        <v>0</v>
      </c>
      <c r="B201">
        <f t="shared" si="6"/>
        <v>0</v>
      </c>
      <c r="C201">
        <f t="shared" si="7"/>
        <v>7</v>
      </c>
      <c r="D201">
        <v>7</v>
      </c>
      <c r="E201" s="10">
        <v>38182</v>
      </c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2.75">
      <c r="A202">
        <v>0</v>
      </c>
      <c r="B202">
        <f t="shared" si="6"/>
        <v>0</v>
      </c>
      <c r="C202">
        <f t="shared" si="7"/>
        <v>7</v>
      </c>
      <c r="D202">
        <v>7</v>
      </c>
      <c r="E202" s="10">
        <v>38183</v>
      </c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2.75">
      <c r="A203">
        <v>0</v>
      </c>
      <c r="B203">
        <f t="shared" si="6"/>
        <v>0</v>
      </c>
      <c r="C203">
        <f t="shared" si="7"/>
        <v>7</v>
      </c>
      <c r="D203">
        <v>7</v>
      </c>
      <c r="E203" s="10">
        <v>38184</v>
      </c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2.75">
      <c r="A204">
        <v>0</v>
      </c>
      <c r="B204">
        <f t="shared" si="6"/>
        <v>0</v>
      </c>
      <c r="C204">
        <f t="shared" si="7"/>
        <v>7</v>
      </c>
      <c r="D204">
        <v>7</v>
      </c>
      <c r="E204" s="10">
        <v>38185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2.75">
      <c r="A205">
        <v>0</v>
      </c>
      <c r="B205">
        <f t="shared" si="6"/>
        <v>0</v>
      </c>
      <c r="C205">
        <f t="shared" si="7"/>
        <v>7</v>
      </c>
      <c r="D205">
        <v>7</v>
      </c>
      <c r="E205" s="10">
        <v>38186</v>
      </c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.75">
      <c r="A206">
        <v>0</v>
      </c>
      <c r="B206">
        <f t="shared" si="6"/>
        <v>0</v>
      </c>
      <c r="C206">
        <f t="shared" si="7"/>
        <v>7</v>
      </c>
      <c r="D206">
        <v>7</v>
      </c>
      <c r="E206" s="10">
        <v>38187</v>
      </c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2.75">
      <c r="A207">
        <v>0</v>
      </c>
      <c r="B207">
        <f t="shared" si="6"/>
        <v>0</v>
      </c>
      <c r="C207">
        <f t="shared" si="7"/>
        <v>7</v>
      </c>
      <c r="D207">
        <v>7</v>
      </c>
      <c r="E207" s="10">
        <v>38188</v>
      </c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2.75">
      <c r="A208">
        <v>0</v>
      </c>
      <c r="B208">
        <f t="shared" si="6"/>
        <v>0</v>
      </c>
      <c r="C208">
        <f t="shared" si="7"/>
        <v>7</v>
      </c>
      <c r="D208">
        <v>7</v>
      </c>
      <c r="E208" s="10">
        <v>38189</v>
      </c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2.75">
      <c r="A209">
        <v>0</v>
      </c>
      <c r="B209">
        <f t="shared" si="6"/>
        <v>0</v>
      </c>
      <c r="C209">
        <f t="shared" si="7"/>
        <v>7</v>
      </c>
      <c r="D209">
        <v>7</v>
      </c>
      <c r="E209" s="10">
        <v>38190</v>
      </c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2.75">
      <c r="A210">
        <v>0</v>
      </c>
      <c r="B210">
        <f t="shared" si="6"/>
        <v>0</v>
      </c>
      <c r="C210">
        <f t="shared" si="7"/>
        <v>7</v>
      </c>
      <c r="D210">
        <v>7</v>
      </c>
      <c r="E210" s="10">
        <v>38191</v>
      </c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2.75">
      <c r="A211">
        <v>0</v>
      </c>
      <c r="B211">
        <f t="shared" si="6"/>
        <v>0</v>
      </c>
      <c r="C211">
        <f t="shared" si="7"/>
        <v>7</v>
      </c>
      <c r="D211">
        <v>7</v>
      </c>
      <c r="E211" s="10">
        <v>38192</v>
      </c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2.75">
      <c r="A212">
        <v>0</v>
      </c>
      <c r="B212">
        <f t="shared" si="6"/>
        <v>0</v>
      </c>
      <c r="C212">
        <f t="shared" si="7"/>
        <v>7</v>
      </c>
      <c r="D212">
        <v>7</v>
      </c>
      <c r="E212" s="10">
        <v>38193</v>
      </c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2.75">
      <c r="A213">
        <v>0</v>
      </c>
      <c r="B213">
        <f t="shared" si="6"/>
        <v>0</v>
      </c>
      <c r="C213">
        <f t="shared" si="7"/>
        <v>7</v>
      </c>
      <c r="D213">
        <v>7</v>
      </c>
      <c r="E213" s="10">
        <v>38194</v>
      </c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2.75">
      <c r="A214">
        <v>0</v>
      </c>
      <c r="B214">
        <f t="shared" si="6"/>
        <v>0</v>
      </c>
      <c r="C214">
        <f t="shared" si="7"/>
        <v>7</v>
      </c>
      <c r="D214">
        <v>7</v>
      </c>
      <c r="E214" s="10">
        <v>38195</v>
      </c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2.75">
      <c r="A215">
        <v>0</v>
      </c>
      <c r="B215">
        <f t="shared" si="6"/>
        <v>0</v>
      </c>
      <c r="C215">
        <f t="shared" si="7"/>
        <v>7</v>
      </c>
      <c r="D215">
        <v>7</v>
      </c>
      <c r="E215" s="10">
        <v>38196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2.75">
      <c r="A216">
        <v>0</v>
      </c>
      <c r="B216">
        <f t="shared" si="6"/>
        <v>0</v>
      </c>
      <c r="C216">
        <f t="shared" si="7"/>
        <v>7</v>
      </c>
      <c r="D216">
        <v>7</v>
      </c>
      <c r="E216" s="10">
        <v>38197</v>
      </c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.75">
      <c r="A217">
        <v>0</v>
      </c>
      <c r="B217">
        <f t="shared" si="6"/>
        <v>0</v>
      </c>
      <c r="C217">
        <f t="shared" si="7"/>
        <v>7</v>
      </c>
      <c r="D217">
        <v>7</v>
      </c>
      <c r="E217" s="10">
        <v>38198</v>
      </c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.75">
      <c r="A218">
        <v>0</v>
      </c>
      <c r="B218">
        <f t="shared" si="6"/>
        <v>0</v>
      </c>
      <c r="C218">
        <f t="shared" si="7"/>
        <v>7</v>
      </c>
      <c r="D218">
        <v>7</v>
      </c>
      <c r="E218" s="10">
        <v>38199</v>
      </c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2.75">
      <c r="A219">
        <v>0</v>
      </c>
      <c r="B219">
        <f t="shared" si="6"/>
        <v>0</v>
      </c>
      <c r="C219">
        <f t="shared" si="7"/>
        <v>8</v>
      </c>
      <c r="D219">
        <v>8</v>
      </c>
      <c r="E219" s="10">
        <v>38200</v>
      </c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12.75">
      <c r="A220">
        <v>0</v>
      </c>
      <c r="B220">
        <f t="shared" si="6"/>
        <v>0</v>
      </c>
      <c r="C220">
        <f t="shared" si="7"/>
        <v>8</v>
      </c>
      <c r="D220">
        <v>8</v>
      </c>
      <c r="E220" s="10">
        <v>38201</v>
      </c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2.75">
      <c r="A221">
        <v>0</v>
      </c>
      <c r="B221">
        <f t="shared" si="6"/>
        <v>0</v>
      </c>
      <c r="C221">
        <f t="shared" si="7"/>
        <v>8</v>
      </c>
      <c r="D221">
        <v>8</v>
      </c>
      <c r="E221" s="10">
        <v>38202</v>
      </c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2.75">
      <c r="A222">
        <v>0</v>
      </c>
      <c r="B222">
        <f t="shared" si="6"/>
        <v>0</v>
      </c>
      <c r="C222">
        <f t="shared" si="7"/>
        <v>8</v>
      </c>
      <c r="D222">
        <v>8</v>
      </c>
      <c r="E222" s="10">
        <v>38203</v>
      </c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2.75">
      <c r="A223">
        <v>0</v>
      </c>
      <c r="B223">
        <f t="shared" si="6"/>
        <v>0</v>
      </c>
      <c r="C223">
        <f t="shared" si="7"/>
        <v>8</v>
      </c>
      <c r="D223">
        <v>8</v>
      </c>
      <c r="E223" s="10">
        <v>38204</v>
      </c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2.75">
      <c r="A224">
        <v>0</v>
      </c>
      <c r="B224">
        <f t="shared" si="6"/>
        <v>0</v>
      </c>
      <c r="C224">
        <f t="shared" si="7"/>
        <v>8</v>
      </c>
      <c r="D224">
        <v>8</v>
      </c>
      <c r="E224" s="10">
        <v>38205</v>
      </c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.75">
      <c r="A225">
        <v>0</v>
      </c>
      <c r="B225">
        <f t="shared" si="6"/>
        <v>0</v>
      </c>
      <c r="C225">
        <f t="shared" si="7"/>
        <v>8</v>
      </c>
      <c r="D225">
        <v>8</v>
      </c>
      <c r="E225" s="10">
        <v>38206</v>
      </c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2.75">
      <c r="A226">
        <v>0</v>
      </c>
      <c r="B226">
        <f t="shared" si="6"/>
        <v>0</v>
      </c>
      <c r="C226">
        <f t="shared" si="7"/>
        <v>8</v>
      </c>
      <c r="D226">
        <v>8</v>
      </c>
      <c r="E226" s="10">
        <v>38207</v>
      </c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12.75">
      <c r="A227">
        <v>0</v>
      </c>
      <c r="B227">
        <f t="shared" si="6"/>
        <v>0</v>
      </c>
      <c r="C227">
        <f t="shared" si="7"/>
        <v>8</v>
      </c>
      <c r="D227">
        <v>8</v>
      </c>
      <c r="E227" s="10">
        <v>38208</v>
      </c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2.75">
      <c r="A228">
        <v>0</v>
      </c>
      <c r="B228">
        <f t="shared" si="6"/>
        <v>0</v>
      </c>
      <c r="C228">
        <f t="shared" si="7"/>
        <v>8</v>
      </c>
      <c r="D228">
        <v>8</v>
      </c>
      <c r="E228" s="10">
        <v>38209</v>
      </c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2.75">
      <c r="A229">
        <v>0</v>
      </c>
      <c r="B229">
        <f t="shared" si="6"/>
        <v>0</v>
      </c>
      <c r="C229">
        <f t="shared" si="7"/>
        <v>8</v>
      </c>
      <c r="D229">
        <v>8</v>
      </c>
      <c r="E229" s="10">
        <v>38210</v>
      </c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2.75">
      <c r="A230">
        <v>0</v>
      </c>
      <c r="B230">
        <f t="shared" si="6"/>
        <v>0</v>
      </c>
      <c r="C230">
        <f t="shared" si="7"/>
        <v>8</v>
      </c>
      <c r="D230">
        <v>8</v>
      </c>
      <c r="E230" s="10">
        <v>38211</v>
      </c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2.75">
      <c r="A231">
        <v>0</v>
      </c>
      <c r="B231">
        <f t="shared" si="6"/>
        <v>0</v>
      </c>
      <c r="C231">
        <f t="shared" si="7"/>
        <v>8</v>
      </c>
      <c r="D231">
        <v>8</v>
      </c>
      <c r="E231" s="10">
        <v>38212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2.75">
      <c r="A232">
        <v>0</v>
      </c>
      <c r="B232">
        <f t="shared" si="6"/>
        <v>0</v>
      </c>
      <c r="C232">
        <f t="shared" si="7"/>
        <v>8</v>
      </c>
      <c r="D232">
        <v>8</v>
      </c>
      <c r="E232" s="10">
        <v>38213</v>
      </c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12.75">
      <c r="A233">
        <v>0</v>
      </c>
      <c r="B233">
        <f t="shared" si="6"/>
        <v>0</v>
      </c>
      <c r="C233">
        <f t="shared" si="7"/>
        <v>8</v>
      </c>
      <c r="D233">
        <v>8</v>
      </c>
      <c r="E233" s="10">
        <v>38214</v>
      </c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2.75">
      <c r="A234">
        <v>0</v>
      </c>
      <c r="B234">
        <f t="shared" si="6"/>
        <v>0</v>
      </c>
      <c r="C234">
        <f t="shared" si="7"/>
        <v>8</v>
      </c>
      <c r="D234">
        <v>8</v>
      </c>
      <c r="E234" s="10">
        <v>38215</v>
      </c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2.75">
      <c r="A235">
        <v>0</v>
      </c>
      <c r="B235">
        <f t="shared" si="6"/>
        <v>0</v>
      </c>
      <c r="C235">
        <f t="shared" si="7"/>
        <v>8</v>
      </c>
      <c r="D235">
        <v>8</v>
      </c>
      <c r="E235" s="10">
        <v>38216</v>
      </c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2.75">
      <c r="A236">
        <v>0</v>
      </c>
      <c r="B236">
        <f t="shared" si="6"/>
        <v>0</v>
      </c>
      <c r="C236">
        <f t="shared" si="7"/>
        <v>8</v>
      </c>
      <c r="D236">
        <v>8</v>
      </c>
      <c r="E236" s="10">
        <v>38217</v>
      </c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2.75">
      <c r="A237">
        <v>0</v>
      </c>
      <c r="B237">
        <f t="shared" si="6"/>
        <v>0</v>
      </c>
      <c r="C237">
        <f t="shared" si="7"/>
        <v>8</v>
      </c>
      <c r="D237">
        <v>8</v>
      </c>
      <c r="E237" s="10">
        <v>38218</v>
      </c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2.75">
      <c r="A238">
        <v>0</v>
      </c>
      <c r="B238">
        <f t="shared" si="6"/>
        <v>0</v>
      </c>
      <c r="C238">
        <f t="shared" si="7"/>
        <v>8</v>
      </c>
      <c r="D238">
        <v>8</v>
      </c>
      <c r="E238" s="10">
        <v>38219</v>
      </c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12.75">
      <c r="A239">
        <v>0</v>
      </c>
      <c r="B239">
        <f t="shared" si="6"/>
        <v>0</v>
      </c>
      <c r="C239">
        <f t="shared" si="7"/>
        <v>8</v>
      </c>
      <c r="D239">
        <v>8</v>
      </c>
      <c r="E239" s="10">
        <v>38220</v>
      </c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12.75">
      <c r="A240">
        <v>0</v>
      </c>
      <c r="B240">
        <f t="shared" si="6"/>
        <v>0</v>
      </c>
      <c r="C240">
        <f t="shared" si="7"/>
        <v>8</v>
      </c>
      <c r="D240">
        <v>8</v>
      </c>
      <c r="E240" s="10">
        <v>38221</v>
      </c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2.75">
      <c r="A241">
        <v>0</v>
      </c>
      <c r="B241">
        <f t="shared" si="6"/>
        <v>0</v>
      </c>
      <c r="C241">
        <f t="shared" si="7"/>
        <v>8</v>
      </c>
      <c r="D241">
        <v>8</v>
      </c>
      <c r="E241" s="10">
        <v>38222</v>
      </c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2.75">
      <c r="A242">
        <v>0</v>
      </c>
      <c r="B242">
        <f t="shared" si="6"/>
        <v>0</v>
      </c>
      <c r="C242">
        <f t="shared" si="7"/>
        <v>8</v>
      </c>
      <c r="D242">
        <v>8</v>
      </c>
      <c r="E242" s="10">
        <v>38223</v>
      </c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2.75">
      <c r="A243">
        <v>0</v>
      </c>
      <c r="B243">
        <f t="shared" si="6"/>
        <v>0</v>
      </c>
      <c r="C243">
        <f t="shared" si="7"/>
        <v>8</v>
      </c>
      <c r="D243">
        <v>8</v>
      </c>
      <c r="E243" s="10">
        <v>38224</v>
      </c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2.75">
      <c r="A244">
        <v>0</v>
      </c>
      <c r="B244">
        <f t="shared" si="6"/>
        <v>0</v>
      </c>
      <c r="C244">
        <f t="shared" si="7"/>
        <v>8</v>
      </c>
      <c r="D244">
        <v>8</v>
      </c>
      <c r="E244" s="10">
        <v>38225</v>
      </c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2.75">
      <c r="A245">
        <v>0</v>
      </c>
      <c r="B245">
        <f t="shared" si="6"/>
        <v>0</v>
      </c>
      <c r="C245">
        <f t="shared" si="7"/>
        <v>8</v>
      </c>
      <c r="D245">
        <v>8</v>
      </c>
      <c r="E245" s="10">
        <v>38226</v>
      </c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12.75">
      <c r="A246">
        <v>0</v>
      </c>
      <c r="B246">
        <f t="shared" si="6"/>
        <v>0</v>
      </c>
      <c r="C246">
        <f t="shared" si="7"/>
        <v>8</v>
      </c>
      <c r="D246">
        <v>8</v>
      </c>
      <c r="E246" s="10">
        <v>38227</v>
      </c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2.75">
      <c r="A247">
        <v>0</v>
      </c>
      <c r="B247">
        <f t="shared" si="6"/>
        <v>0</v>
      </c>
      <c r="C247">
        <f t="shared" si="7"/>
        <v>8</v>
      </c>
      <c r="D247">
        <v>8</v>
      </c>
      <c r="E247" s="10">
        <v>38228</v>
      </c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2.75">
      <c r="A248">
        <v>0</v>
      </c>
      <c r="B248">
        <f t="shared" si="6"/>
        <v>0</v>
      </c>
      <c r="C248">
        <f t="shared" si="7"/>
        <v>8</v>
      </c>
      <c r="D248">
        <v>8</v>
      </c>
      <c r="E248" s="10">
        <v>38229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2.75">
      <c r="A249">
        <v>0</v>
      </c>
      <c r="B249">
        <f t="shared" si="6"/>
        <v>0</v>
      </c>
      <c r="C249">
        <f t="shared" si="7"/>
        <v>8</v>
      </c>
      <c r="D249">
        <v>8</v>
      </c>
      <c r="E249" s="10">
        <v>38230</v>
      </c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2.75">
      <c r="A250">
        <v>0</v>
      </c>
      <c r="B250">
        <f t="shared" si="6"/>
        <v>0</v>
      </c>
      <c r="C250">
        <f t="shared" si="7"/>
        <v>9</v>
      </c>
      <c r="D250">
        <v>9</v>
      </c>
      <c r="E250" s="10">
        <v>38231</v>
      </c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2.75">
      <c r="A251">
        <v>0</v>
      </c>
      <c r="B251">
        <f t="shared" si="6"/>
        <v>0</v>
      </c>
      <c r="C251">
        <f t="shared" si="7"/>
        <v>9</v>
      </c>
      <c r="D251">
        <v>9</v>
      </c>
      <c r="E251" s="10">
        <v>38232</v>
      </c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12.75">
      <c r="A252">
        <v>0</v>
      </c>
      <c r="B252">
        <f t="shared" si="6"/>
        <v>0</v>
      </c>
      <c r="C252">
        <f t="shared" si="7"/>
        <v>9</v>
      </c>
      <c r="D252">
        <v>9</v>
      </c>
      <c r="E252" s="10">
        <v>38233</v>
      </c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12.75">
      <c r="A253">
        <v>0</v>
      </c>
      <c r="B253">
        <f t="shared" si="6"/>
        <v>0</v>
      </c>
      <c r="C253">
        <f t="shared" si="7"/>
        <v>9</v>
      </c>
      <c r="D253">
        <v>9</v>
      </c>
      <c r="E253" s="10">
        <v>38234</v>
      </c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2.75">
      <c r="A254">
        <v>0</v>
      </c>
      <c r="B254">
        <f t="shared" si="6"/>
        <v>0</v>
      </c>
      <c r="C254">
        <f t="shared" si="7"/>
        <v>9</v>
      </c>
      <c r="D254">
        <v>9</v>
      </c>
      <c r="E254" s="10">
        <v>38235</v>
      </c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2.75">
      <c r="A255">
        <v>0</v>
      </c>
      <c r="B255">
        <f t="shared" si="6"/>
        <v>0</v>
      </c>
      <c r="C255">
        <f t="shared" si="7"/>
        <v>9</v>
      </c>
      <c r="D255">
        <v>9</v>
      </c>
      <c r="E255" s="10">
        <v>38236</v>
      </c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2.75">
      <c r="A256">
        <v>0</v>
      </c>
      <c r="B256">
        <f t="shared" si="6"/>
        <v>0</v>
      </c>
      <c r="C256">
        <f t="shared" si="7"/>
        <v>9</v>
      </c>
      <c r="D256">
        <v>9</v>
      </c>
      <c r="E256" s="10">
        <v>38237</v>
      </c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2.75">
      <c r="A257">
        <v>0</v>
      </c>
      <c r="B257">
        <f t="shared" si="6"/>
        <v>0</v>
      </c>
      <c r="C257">
        <f t="shared" si="7"/>
        <v>9</v>
      </c>
      <c r="D257">
        <v>9</v>
      </c>
      <c r="E257" s="10">
        <v>38238</v>
      </c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2.75">
      <c r="A258">
        <v>0</v>
      </c>
      <c r="B258">
        <f t="shared" si="6"/>
        <v>0</v>
      </c>
      <c r="C258">
        <f t="shared" si="7"/>
        <v>9</v>
      </c>
      <c r="D258">
        <v>9</v>
      </c>
      <c r="E258" s="10">
        <v>38239</v>
      </c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ht="12.75">
      <c r="A259">
        <v>0</v>
      </c>
      <c r="B259">
        <f t="shared" si="6"/>
        <v>0</v>
      </c>
      <c r="C259">
        <f t="shared" si="7"/>
        <v>9</v>
      </c>
      <c r="D259">
        <v>9</v>
      </c>
      <c r="E259" s="10">
        <v>38240</v>
      </c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2.75">
      <c r="A260">
        <v>0</v>
      </c>
      <c r="B260">
        <f t="shared" si="6"/>
        <v>0</v>
      </c>
      <c r="C260">
        <f t="shared" si="7"/>
        <v>9</v>
      </c>
      <c r="D260">
        <v>9</v>
      </c>
      <c r="E260" s="10">
        <v>38241</v>
      </c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2.75">
      <c r="A261">
        <v>0</v>
      </c>
      <c r="B261">
        <f t="shared" si="6"/>
        <v>0</v>
      </c>
      <c r="C261">
        <f t="shared" si="7"/>
        <v>9</v>
      </c>
      <c r="D261">
        <v>9</v>
      </c>
      <c r="E261" s="10">
        <v>38242</v>
      </c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2.75">
      <c r="A262">
        <v>0</v>
      </c>
      <c r="B262">
        <f t="shared" si="6"/>
        <v>0</v>
      </c>
      <c r="C262">
        <f t="shared" si="7"/>
        <v>9</v>
      </c>
      <c r="D262">
        <v>9</v>
      </c>
      <c r="E262" s="10">
        <v>38243</v>
      </c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2.75">
      <c r="A263">
        <v>0</v>
      </c>
      <c r="B263">
        <f aca="true" t="shared" si="8" ref="B263:B326">IF(MONTH(E263)=2,"feb",)</f>
        <v>0</v>
      </c>
      <c r="C263">
        <f aca="true" t="shared" si="9" ref="C263:C326">MONTH(E263)</f>
        <v>9</v>
      </c>
      <c r="D263">
        <v>9</v>
      </c>
      <c r="E263" s="10">
        <v>38244</v>
      </c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2.75">
      <c r="A264">
        <v>0</v>
      </c>
      <c r="B264">
        <f t="shared" si="8"/>
        <v>0</v>
      </c>
      <c r="C264">
        <f t="shared" si="9"/>
        <v>9</v>
      </c>
      <c r="D264">
        <v>9</v>
      </c>
      <c r="E264" s="10">
        <v>38245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ht="12.75">
      <c r="A265">
        <v>0</v>
      </c>
      <c r="B265">
        <f t="shared" si="8"/>
        <v>0</v>
      </c>
      <c r="C265">
        <f t="shared" si="9"/>
        <v>9</v>
      </c>
      <c r="D265">
        <v>9</v>
      </c>
      <c r="E265" s="10">
        <v>38246</v>
      </c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ht="12.75">
      <c r="A266">
        <v>0</v>
      </c>
      <c r="B266">
        <f t="shared" si="8"/>
        <v>0</v>
      </c>
      <c r="C266">
        <f t="shared" si="9"/>
        <v>9</v>
      </c>
      <c r="D266">
        <v>9</v>
      </c>
      <c r="E266" s="10">
        <v>38247</v>
      </c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2.75">
      <c r="A267">
        <v>0</v>
      </c>
      <c r="B267">
        <f t="shared" si="8"/>
        <v>0</v>
      </c>
      <c r="C267">
        <f t="shared" si="9"/>
        <v>9</v>
      </c>
      <c r="D267">
        <v>9</v>
      </c>
      <c r="E267" s="10">
        <v>38248</v>
      </c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2.75">
      <c r="A268">
        <v>0</v>
      </c>
      <c r="B268">
        <f t="shared" si="8"/>
        <v>0</v>
      </c>
      <c r="C268">
        <f t="shared" si="9"/>
        <v>9</v>
      </c>
      <c r="D268">
        <v>9</v>
      </c>
      <c r="E268" s="10">
        <v>38249</v>
      </c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ht="12.75">
      <c r="A269">
        <v>0</v>
      </c>
      <c r="B269">
        <f t="shared" si="8"/>
        <v>0</v>
      </c>
      <c r="C269">
        <f t="shared" si="9"/>
        <v>9</v>
      </c>
      <c r="D269">
        <v>9</v>
      </c>
      <c r="E269" s="10">
        <v>38250</v>
      </c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2.75">
      <c r="A270">
        <v>0</v>
      </c>
      <c r="B270">
        <f t="shared" si="8"/>
        <v>0</v>
      </c>
      <c r="C270">
        <f t="shared" si="9"/>
        <v>9</v>
      </c>
      <c r="D270">
        <v>9</v>
      </c>
      <c r="E270" s="10">
        <v>38251</v>
      </c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2.75">
      <c r="A271">
        <v>0</v>
      </c>
      <c r="B271">
        <f t="shared" si="8"/>
        <v>0</v>
      </c>
      <c r="C271">
        <f t="shared" si="9"/>
        <v>9</v>
      </c>
      <c r="D271">
        <v>9</v>
      </c>
      <c r="E271" s="10">
        <v>38252</v>
      </c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ht="12.75">
      <c r="A272">
        <v>0</v>
      </c>
      <c r="B272">
        <f t="shared" si="8"/>
        <v>0</v>
      </c>
      <c r="C272">
        <f t="shared" si="9"/>
        <v>9</v>
      </c>
      <c r="D272">
        <v>9</v>
      </c>
      <c r="E272" s="10">
        <v>38253</v>
      </c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2.75">
      <c r="A273">
        <v>0</v>
      </c>
      <c r="B273">
        <f t="shared" si="8"/>
        <v>0</v>
      </c>
      <c r="C273">
        <f t="shared" si="9"/>
        <v>9</v>
      </c>
      <c r="D273">
        <v>9</v>
      </c>
      <c r="E273" s="10">
        <v>38254</v>
      </c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2.75">
      <c r="A274">
        <v>0</v>
      </c>
      <c r="B274">
        <f t="shared" si="8"/>
        <v>0</v>
      </c>
      <c r="C274">
        <f t="shared" si="9"/>
        <v>9</v>
      </c>
      <c r="D274">
        <v>9</v>
      </c>
      <c r="E274" s="10">
        <v>38255</v>
      </c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2.75">
      <c r="A275">
        <v>0</v>
      </c>
      <c r="B275">
        <f t="shared" si="8"/>
        <v>0</v>
      </c>
      <c r="C275">
        <f t="shared" si="9"/>
        <v>9</v>
      </c>
      <c r="D275">
        <v>9</v>
      </c>
      <c r="E275" s="10">
        <v>38256</v>
      </c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2.75">
      <c r="A276">
        <v>0</v>
      </c>
      <c r="B276">
        <f t="shared" si="8"/>
        <v>0</v>
      </c>
      <c r="C276">
        <f t="shared" si="9"/>
        <v>9</v>
      </c>
      <c r="D276">
        <v>9</v>
      </c>
      <c r="E276" s="10">
        <v>38257</v>
      </c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ht="12.75">
      <c r="A277">
        <v>0</v>
      </c>
      <c r="B277">
        <f t="shared" si="8"/>
        <v>0</v>
      </c>
      <c r="C277">
        <f t="shared" si="9"/>
        <v>9</v>
      </c>
      <c r="D277">
        <v>9</v>
      </c>
      <c r="E277" s="10">
        <v>38258</v>
      </c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2.75">
      <c r="A278">
        <v>0</v>
      </c>
      <c r="B278">
        <f t="shared" si="8"/>
        <v>0</v>
      </c>
      <c r="C278">
        <f t="shared" si="9"/>
        <v>9</v>
      </c>
      <c r="D278">
        <v>9</v>
      </c>
      <c r="E278" s="10">
        <v>38259</v>
      </c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2.75">
      <c r="A279">
        <v>0</v>
      </c>
      <c r="B279">
        <f t="shared" si="8"/>
        <v>0</v>
      </c>
      <c r="C279">
        <f t="shared" si="9"/>
        <v>9</v>
      </c>
      <c r="D279">
        <v>9</v>
      </c>
      <c r="E279" s="10">
        <v>38260</v>
      </c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ht="12.75">
      <c r="A280">
        <v>0</v>
      </c>
      <c r="B280">
        <f t="shared" si="8"/>
        <v>0</v>
      </c>
      <c r="C280">
        <f t="shared" si="9"/>
        <v>10</v>
      </c>
      <c r="D280">
        <v>10</v>
      </c>
      <c r="E280" s="10">
        <v>38261</v>
      </c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ht="12.75">
      <c r="A281">
        <v>0</v>
      </c>
      <c r="B281">
        <f t="shared" si="8"/>
        <v>0</v>
      </c>
      <c r="C281">
        <f t="shared" si="9"/>
        <v>10</v>
      </c>
      <c r="D281">
        <v>10</v>
      </c>
      <c r="E281" s="10">
        <v>38262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ht="12.75">
      <c r="A282">
        <v>0</v>
      </c>
      <c r="B282">
        <f t="shared" si="8"/>
        <v>0</v>
      </c>
      <c r="C282">
        <f t="shared" si="9"/>
        <v>10</v>
      </c>
      <c r="D282">
        <v>10</v>
      </c>
      <c r="E282" s="10">
        <v>38263</v>
      </c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ht="12.75">
      <c r="A283">
        <v>0</v>
      </c>
      <c r="B283">
        <f t="shared" si="8"/>
        <v>0</v>
      </c>
      <c r="C283">
        <f t="shared" si="9"/>
        <v>10</v>
      </c>
      <c r="D283">
        <v>10</v>
      </c>
      <c r="E283" s="10">
        <v>38264</v>
      </c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ht="12.75">
      <c r="A284">
        <v>0</v>
      </c>
      <c r="B284">
        <f t="shared" si="8"/>
        <v>0</v>
      </c>
      <c r="C284">
        <f t="shared" si="9"/>
        <v>10</v>
      </c>
      <c r="D284">
        <v>10</v>
      </c>
      <c r="E284" s="10">
        <v>38265</v>
      </c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ht="12.75">
      <c r="A285">
        <v>0</v>
      </c>
      <c r="B285">
        <f t="shared" si="8"/>
        <v>0</v>
      </c>
      <c r="C285">
        <f t="shared" si="9"/>
        <v>10</v>
      </c>
      <c r="D285">
        <v>10</v>
      </c>
      <c r="E285" s="10">
        <v>38266</v>
      </c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ht="12.75">
      <c r="A286">
        <v>0</v>
      </c>
      <c r="B286">
        <f t="shared" si="8"/>
        <v>0</v>
      </c>
      <c r="C286">
        <f t="shared" si="9"/>
        <v>10</v>
      </c>
      <c r="D286">
        <v>10</v>
      </c>
      <c r="E286" s="10">
        <v>38267</v>
      </c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ht="12.75">
      <c r="A287">
        <v>0</v>
      </c>
      <c r="B287">
        <f t="shared" si="8"/>
        <v>0</v>
      </c>
      <c r="C287">
        <f t="shared" si="9"/>
        <v>10</v>
      </c>
      <c r="D287">
        <v>10</v>
      </c>
      <c r="E287" s="10">
        <v>38268</v>
      </c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ht="12.75">
      <c r="A288">
        <v>0</v>
      </c>
      <c r="B288">
        <f t="shared" si="8"/>
        <v>0</v>
      </c>
      <c r="C288">
        <f t="shared" si="9"/>
        <v>10</v>
      </c>
      <c r="D288">
        <v>10</v>
      </c>
      <c r="E288" s="10">
        <v>38269</v>
      </c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ht="12.75">
      <c r="A289">
        <v>0</v>
      </c>
      <c r="B289">
        <f t="shared" si="8"/>
        <v>0</v>
      </c>
      <c r="C289">
        <f t="shared" si="9"/>
        <v>10</v>
      </c>
      <c r="D289">
        <v>10</v>
      </c>
      <c r="E289" s="10">
        <v>38270</v>
      </c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ht="12.75">
      <c r="A290">
        <v>0</v>
      </c>
      <c r="B290">
        <f t="shared" si="8"/>
        <v>0</v>
      </c>
      <c r="C290">
        <f t="shared" si="9"/>
        <v>10</v>
      </c>
      <c r="D290">
        <v>10</v>
      </c>
      <c r="E290" s="10">
        <v>38271</v>
      </c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ht="12.75">
      <c r="A291">
        <v>0</v>
      </c>
      <c r="B291">
        <f t="shared" si="8"/>
        <v>0</v>
      </c>
      <c r="C291">
        <f t="shared" si="9"/>
        <v>10</v>
      </c>
      <c r="D291">
        <v>10</v>
      </c>
      <c r="E291" s="10">
        <v>38272</v>
      </c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ht="12.75">
      <c r="A292">
        <v>0</v>
      </c>
      <c r="B292">
        <f t="shared" si="8"/>
        <v>0</v>
      </c>
      <c r="C292">
        <f t="shared" si="9"/>
        <v>10</v>
      </c>
      <c r="D292">
        <v>10</v>
      </c>
      <c r="E292" s="10">
        <v>38273</v>
      </c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ht="12.75">
      <c r="A293">
        <v>0</v>
      </c>
      <c r="B293">
        <f t="shared" si="8"/>
        <v>0</v>
      </c>
      <c r="C293">
        <f t="shared" si="9"/>
        <v>10</v>
      </c>
      <c r="D293">
        <v>10</v>
      </c>
      <c r="E293" s="10">
        <v>38274</v>
      </c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ht="12.75">
      <c r="A294">
        <v>0</v>
      </c>
      <c r="B294">
        <f t="shared" si="8"/>
        <v>0</v>
      </c>
      <c r="C294">
        <f t="shared" si="9"/>
        <v>10</v>
      </c>
      <c r="D294">
        <v>10</v>
      </c>
      <c r="E294" s="10">
        <v>38275</v>
      </c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ht="12.75">
      <c r="A295">
        <v>0</v>
      </c>
      <c r="B295">
        <f t="shared" si="8"/>
        <v>0</v>
      </c>
      <c r="C295">
        <f t="shared" si="9"/>
        <v>10</v>
      </c>
      <c r="D295">
        <v>10</v>
      </c>
      <c r="E295" s="10">
        <v>38276</v>
      </c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ht="12.75">
      <c r="A296">
        <v>0</v>
      </c>
      <c r="B296">
        <f t="shared" si="8"/>
        <v>0</v>
      </c>
      <c r="C296">
        <f t="shared" si="9"/>
        <v>10</v>
      </c>
      <c r="D296">
        <v>10</v>
      </c>
      <c r="E296" s="10">
        <v>38277</v>
      </c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ht="12.75">
      <c r="A297">
        <v>0</v>
      </c>
      <c r="B297">
        <f t="shared" si="8"/>
        <v>0</v>
      </c>
      <c r="C297">
        <f t="shared" si="9"/>
        <v>10</v>
      </c>
      <c r="D297">
        <v>10</v>
      </c>
      <c r="E297" s="10">
        <v>38278</v>
      </c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ht="12.75">
      <c r="A298">
        <v>0</v>
      </c>
      <c r="B298">
        <f t="shared" si="8"/>
        <v>0</v>
      </c>
      <c r="C298">
        <f t="shared" si="9"/>
        <v>10</v>
      </c>
      <c r="D298">
        <v>10</v>
      </c>
      <c r="E298" s="10">
        <v>38279</v>
      </c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ht="12.75">
      <c r="A299">
        <v>0</v>
      </c>
      <c r="B299">
        <f t="shared" si="8"/>
        <v>0</v>
      </c>
      <c r="C299">
        <f t="shared" si="9"/>
        <v>10</v>
      </c>
      <c r="D299">
        <v>10</v>
      </c>
      <c r="E299" s="10">
        <v>38280</v>
      </c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ht="12.75">
      <c r="A300">
        <v>0</v>
      </c>
      <c r="B300">
        <f t="shared" si="8"/>
        <v>0</v>
      </c>
      <c r="C300">
        <f t="shared" si="9"/>
        <v>10</v>
      </c>
      <c r="D300">
        <v>10</v>
      </c>
      <c r="E300" s="10">
        <v>38281</v>
      </c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ht="12.75">
      <c r="A301">
        <v>0</v>
      </c>
      <c r="B301">
        <f t="shared" si="8"/>
        <v>0</v>
      </c>
      <c r="C301">
        <f t="shared" si="9"/>
        <v>10</v>
      </c>
      <c r="D301">
        <v>10</v>
      </c>
      <c r="E301" s="10">
        <v>38282</v>
      </c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ht="12.75">
      <c r="A302">
        <v>0</v>
      </c>
      <c r="B302">
        <f t="shared" si="8"/>
        <v>0</v>
      </c>
      <c r="C302">
        <f t="shared" si="9"/>
        <v>10</v>
      </c>
      <c r="D302">
        <v>10</v>
      </c>
      <c r="E302" s="10">
        <v>38283</v>
      </c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ht="12.75">
      <c r="A303">
        <v>0</v>
      </c>
      <c r="B303">
        <f t="shared" si="8"/>
        <v>0</v>
      </c>
      <c r="C303">
        <f t="shared" si="9"/>
        <v>10</v>
      </c>
      <c r="D303">
        <v>10</v>
      </c>
      <c r="E303" s="10">
        <v>38284</v>
      </c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ht="12.75">
      <c r="A304">
        <v>0</v>
      </c>
      <c r="B304">
        <f t="shared" si="8"/>
        <v>0</v>
      </c>
      <c r="C304">
        <f t="shared" si="9"/>
        <v>10</v>
      </c>
      <c r="D304">
        <v>10</v>
      </c>
      <c r="E304" s="10">
        <v>38285</v>
      </c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ht="12.75">
      <c r="A305">
        <v>0</v>
      </c>
      <c r="B305">
        <f t="shared" si="8"/>
        <v>0</v>
      </c>
      <c r="C305">
        <f t="shared" si="9"/>
        <v>10</v>
      </c>
      <c r="D305">
        <v>10</v>
      </c>
      <c r="E305" s="10">
        <v>38286</v>
      </c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ht="12.75">
      <c r="A306">
        <v>0</v>
      </c>
      <c r="B306">
        <f t="shared" si="8"/>
        <v>0</v>
      </c>
      <c r="C306">
        <f t="shared" si="9"/>
        <v>10</v>
      </c>
      <c r="D306">
        <v>10</v>
      </c>
      <c r="E306" s="10">
        <v>38287</v>
      </c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ht="12.75">
      <c r="A307">
        <v>0</v>
      </c>
      <c r="B307">
        <f t="shared" si="8"/>
        <v>0</v>
      </c>
      <c r="C307">
        <f t="shared" si="9"/>
        <v>10</v>
      </c>
      <c r="D307">
        <v>10</v>
      </c>
      <c r="E307" s="10">
        <v>38288</v>
      </c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ht="12.75">
      <c r="A308">
        <v>0</v>
      </c>
      <c r="B308">
        <f t="shared" si="8"/>
        <v>0</v>
      </c>
      <c r="C308">
        <f t="shared" si="9"/>
        <v>10</v>
      </c>
      <c r="D308">
        <v>10</v>
      </c>
      <c r="E308" s="10">
        <v>38289</v>
      </c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ht="12.75">
      <c r="A309">
        <v>0</v>
      </c>
      <c r="B309">
        <f t="shared" si="8"/>
        <v>0</v>
      </c>
      <c r="C309">
        <f t="shared" si="9"/>
        <v>10</v>
      </c>
      <c r="D309">
        <v>10</v>
      </c>
      <c r="E309" s="10">
        <v>38290</v>
      </c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ht="12.75">
      <c r="A310">
        <v>0</v>
      </c>
      <c r="B310">
        <f t="shared" si="8"/>
        <v>0</v>
      </c>
      <c r="C310">
        <f t="shared" si="9"/>
        <v>10</v>
      </c>
      <c r="D310">
        <v>10</v>
      </c>
      <c r="E310" s="10">
        <v>38291</v>
      </c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ht="12.75">
      <c r="A311">
        <v>0</v>
      </c>
      <c r="B311">
        <f t="shared" si="8"/>
        <v>0</v>
      </c>
      <c r="C311">
        <f t="shared" si="9"/>
        <v>11</v>
      </c>
      <c r="D311">
        <v>11</v>
      </c>
      <c r="E311" s="10">
        <v>38292</v>
      </c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ht="12.75">
      <c r="A312">
        <v>0</v>
      </c>
      <c r="B312">
        <f t="shared" si="8"/>
        <v>0</v>
      </c>
      <c r="C312">
        <f t="shared" si="9"/>
        <v>11</v>
      </c>
      <c r="D312">
        <v>11</v>
      </c>
      <c r="E312" s="10">
        <v>38293</v>
      </c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ht="12.75">
      <c r="A313">
        <v>0</v>
      </c>
      <c r="B313">
        <f t="shared" si="8"/>
        <v>0</v>
      </c>
      <c r="C313">
        <f t="shared" si="9"/>
        <v>11</v>
      </c>
      <c r="D313">
        <v>11</v>
      </c>
      <c r="E313" s="10">
        <v>38294</v>
      </c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ht="12.75">
      <c r="A314">
        <v>0</v>
      </c>
      <c r="B314">
        <f t="shared" si="8"/>
        <v>0</v>
      </c>
      <c r="C314">
        <f t="shared" si="9"/>
        <v>11</v>
      </c>
      <c r="D314">
        <v>11</v>
      </c>
      <c r="E314" s="10">
        <v>38295</v>
      </c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ht="12.75">
      <c r="A315">
        <v>0</v>
      </c>
      <c r="B315">
        <f t="shared" si="8"/>
        <v>0</v>
      </c>
      <c r="C315">
        <f t="shared" si="9"/>
        <v>11</v>
      </c>
      <c r="D315">
        <v>11</v>
      </c>
      <c r="E315" s="10">
        <v>38296</v>
      </c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ht="12.75">
      <c r="A316">
        <v>0</v>
      </c>
      <c r="B316">
        <f t="shared" si="8"/>
        <v>0</v>
      </c>
      <c r="C316">
        <f t="shared" si="9"/>
        <v>11</v>
      </c>
      <c r="D316">
        <v>11</v>
      </c>
      <c r="E316" s="10">
        <v>38297</v>
      </c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ht="12.75">
      <c r="A317">
        <v>0</v>
      </c>
      <c r="B317">
        <f t="shared" si="8"/>
        <v>0</v>
      </c>
      <c r="C317">
        <f t="shared" si="9"/>
        <v>11</v>
      </c>
      <c r="D317">
        <v>11</v>
      </c>
      <c r="E317" s="10">
        <v>38298</v>
      </c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ht="12.75">
      <c r="A318">
        <v>0</v>
      </c>
      <c r="B318">
        <f t="shared" si="8"/>
        <v>0</v>
      </c>
      <c r="C318">
        <f t="shared" si="9"/>
        <v>11</v>
      </c>
      <c r="D318">
        <v>11</v>
      </c>
      <c r="E318" s="10">
        <v>38299</v>
      </c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ht="12.75">
      <c r="A319">
        <v>0</v>
      </c>
      <c r="B319">
        <f t="shared" si="8"/>
        <v>0</v>
      </c>
      <c r="C319">
        <f t="shared" si="9"/>
        <v>11</v>
      </c>
      <c r="D319">
        <v>11</v>
      </c>
      <c r="E319" s="10">
        <v>38300</v>
      </c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ht="12.75">
      <c r="A320">
        <v>0</v>
      </c>
      <c r="B320">
        <f t="shared" si="8"/>
        <v>0</v>
      </c>
      <c r="C320">
        <f t="shared" si="9"/>
        <v>11</v>
      </c>
      <c r="D320">
        <v>11</v>
      </c>
      <c r="E320" s="10">
        <v>38301</v>
      </c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ht="12.75">
      <c r="A321">
        <v>0</v>
      </c>
      <c r="B321">
        <f t="shared" si="8"/>
        <v>0</v>
      </c>
      <c r="C321">
        <f t="shared" si="9"/>
        <v>11</v>
      </c>
      <c r="D321">
        <v>11</v>
      </c>
      <c r="E321" s="10">
        <v>38302</v>
      </c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ht="12.75">
      <c r="A322">
        <v>0</v>
      </c>
      <c r="B322">
        <f t="shared" si="8"/>
        <v>0</v>
      </c>
      <c r="C322">
        <f t="shared" si="9"/>
        <v>11</v>
      </c>
      <c r="D322">
        <v>11</v>
      </c>
      <c r="E322" s="10">
        <v>38303</v>
      </c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ht="12.75">
      <c r="A323">
        <v>0</v>
      </c>
      <c r="B323">
        <f t="shared" si="8"/>
        <v>0</v>
      </c>
      <c r="C323">
        <f t="shared" si="9"/>
        <v>11</v>
      </c>
      <c r="D323">
        <v>11</v>
      </c>
      <c r="E323" s="10">
        <v>38304</v>
      </c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ht="12.75">
      <c r="A324">
        <v>0</v>
      </c>
      <c r="B324">
        <f t="shared" si="8"/>
        <v>0</v>
      </c>
      <c r="C324">
        <f t="shared" si="9"/>
        <v>11</v>
      </c>
      <c r="D324">
        <v>11</v>
      </c>
      <c r="E324" s="10">
        <v>38305</v>
      </c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ht="12.75">
      <c r="A325">
        <v>0</v>
      </c>
      <c r="B325">
        <f t="shared" si="8"/>
        <v>0</v>
      </c>
      <c r="C325">
        <f t="shared" si="9"/>
        <v>11</v>
      </c>
      <c r="D325">
        <v>11</v>
      </c>
      <c r="E325" s="10">
        <v>38306</v>
      </c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ht="12.75">
      <c r="A326">
        <v>0</v>
      </c>
      <c r="B326">
        <f t="shared" si="8"/>
        <v>0</v>
      </c>
      <c r="C326">
        <f t="shared" si="9"/>
        <v>11</v>
      </c>
      <c r="D326">
        <v>11</v>
      </c>
      <c r="E326" s="10">
        <v>38307</v>
      </c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ht="12.75">
      <c r="A327">
        <v>0</v>
      </c>
      <c r="B327">
        <f aca="true" t="shared" si="10" ref="B327:B371">IF(MONTH(E327)=2,"feb",)</f>
        <v>0</v>
      </c>
      <c r="C327">
        <f aca="true" t="shared" si="11" ref="C327:C370">MONTH(E327)</f>
        <v>11</v>
      </c>
      <c r="D327">
        <v>11</v>
      </c>
      <c r="E327" s="10">
        <v>38308</v>
      </c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ht="12.75">
      <c r="A328">
        <v>0</v>
      </c>
      <c r="B328">
        <f t="shared" si="10"/>
        <v>0</v>
      </c>
      <c r="C328">
        <f t="shared" si="11"/>
        <v>11</v>
      </c>
      <c r="D328">
        <v>11</v>
      </c>
      <c r="E328" s="10">
        <v>38309</v>
      </c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ht="12.75">
      <c r="A329">
        <v>0</v>
      </c>
      <c r="B329">
        <f t="shared" si="10"/>
        <v>0</v>
      </c>
      <c r="C329">
        <f t="shared" si="11"/>
        <v>11</v>
      </c>
      <c r="D329">
        <v>11</v>
      </c>
      <c r="E329" s="10">
        <v>38310</v>
      </c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ht="12.75">
      <c r="A330">
        <v>0</v>
      </c>
      <c r="B330">
        <f t="shared" si="10"/>
        <v>0</v>
      </c>
      <c r="C330">
        <f t="shared" si="11"/>
        <v>11</v>
      </c>
      <c r="D330">
        <v>11</v>
      </c>
      <c r="E330" s="10">
        <v>38311</v>
      </c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ht="12.75">
      <c r="A331">
        <v>0</v>
      </c>
      <c r="B331">
        <f t="shared" si="10"/>
        <v>0</v>
      </c>
      <c r="C331">
        <f t="shared" si="11"/>
        <v>11</v>
      </c>
      <c r="D331">
        <v>11</v>
      </c>
      <c r="E331" s="10">
        <v>38312</v>
      </c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ht="12.75">
      <c r="A332">
        <v>0</v>
      </c>
      <c r="B332">
        <f t="shared" si="10"/>
        <v>0</v>
      </c>
      <c r="C332">
        <f t="shared" si="11"/>
        <v>11</v>
      </c>
      <c r="D332">
        <v>11</v>
      </c>
      <c r="E332" s="10">
        <v>38313</v>
      </c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2.75">
      <c r="A333">
        <v>0</v>
      </c>
      <c r="B333">
        <f t="shared" si="10"/>
        <v>0</v>
      </c>
      <c r="C333">
        <f t="shared" si="11"/>
        <v>11</v>
      </c>
      <c r="D333">
        <v>11</v>
      </c>
      <c r="E333" s="10">
        <v>38314</v>
      </c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ht="12.75">
      <c r="A334">
        <v>0</v>
      </c>
      <c r="B334">
        <f t="shared" si="10"/>
        <v>0</v>
      </c>
      <c r="C334">
        <f t="shared" si="11"/>
        <v>11</v>
      </c>
      <c r="D334">
        <v>11</v>
      </c>
      <c r="E334" s="10">
        <v>38315</v>
      </c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ht="12.75">
      <c r="A335">
        <v>0</v>
      </c>
      <c r="B335">
        <f t="shared" si="10"/>
        <v>0</v>
      </c>
      <c r="C335">
        <f t="shared" si="11"/>
        <v>11</v>
      </c>
      <c r="D335">
        <v>11</v>
      </c>
      <c r="E335" s="10">
        <v>38316</v>
      </c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ht="12.75">
      <c r="A336">
        <v>0</v>
      </c>
      <c r="B336">
        <f t="shared" si="10"/>
        <v>0</v>
      </c>
      <c r="C336">
        <f t="shared" si="11"/>
        <v>11</v>
      </c>
      <c r="D336">
        <v>11</v>
      </c>
      <c r="E336" s="10">
        <v>38317</v>
      </c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ht="12.75">
      <c r="A337">
        <v>0</v>
      </c>
      <c r="B337">
        <f t="shared" si="10"/>
        <v>0</v>
      </c>
      <c r="C337">
        <f t="shared" si="11"/>
        <v>11</v>
      </c>
      <c r="D337">
        <v>11</v>
      </c>
      <c r="E337" s="10">
        <v>38318</v>
      </c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ht="12.75">
      <c r="A338">
        <v>0</v>
      </c>
      <c r="B338">
        <f t="shared" si="10"/>
        <v>0</v>
      </c>
      <c r="C338">
        <f t="shared" si="11"/>
        <v>11</v>
      </c>
      <c r="D338">
        <v>11</v>
      </c>
      <c r="E338" s="10">
        <v>38319</v>
      </c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ht="12.75">
      <c r="A339">
        <v>0</v>
      </c>
      <c r="B339">
        <f t="shared" si="10"/>
        <v>0</v>
      </c>
      <c r="C339">
        <f t="shared" si="11"/>
        <v>11</v>
      </c>
      <c r="D339">
        <v>11</v>
      </c>
      <c r="E339" s="10">
        <v>38320</v>
      </c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ht="12.75">
      <c r="A340">
        <v>0</v>
      </c>
      <c r="B340">
        <f t="shared" si="10"/>
        <v>0</v>
      </c>
      <c r="C340">
        <f t="shared" si="11"/>
        <v>11</v>
      </c>
      <c r="D340">
        <v>11</v>
      </c>
      <c r="E340" s="10">
        <v>38321</v>
      </c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ht="12.75">
      <c r="A341">
        <v>0</v>
      </c>
      <c r="B341">
        <f t="shared" si="10"/>
        <v>0</v>
      </c>
      <c r="C341">
        <f t="shared" si="11"/>
        <v>12</v>
      </c>
      <c r="D341">
        <v>12</v>
      </c>
      <c r="E341" s="10">
        <v>38322</v>
      </c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ht="12.75">
      <c r="A342">
        <v>0</v>
      </c>
      <c r="B342">
        <f t="shared" si="10"/>
        <v>0</v>
      </c>
      <c r="C342">
        <f t="shared" si="11"/>
        <v>12</v>
      </c>
      <c r="D342">
        <v>12</v>
      </c>
      <c r="E342" s="10">
        <v>38323</v>
      </c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ht="12.75">
      <c r="A343">
        <v>0</v>
      </c>
      <c r="B343">
        <f t="shared" si="10"/>
        <v>0</v>
      </c>
      <c r="C343">
        <f t="shared" si="11"/>
        <v>12</v>
      </c>
      <c r="D343">
        <v>12</v>
      </c>
      <c r="E343" s="10">
        <v>38324</v>
      </c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ht="12.75">
      <c r="A344">
        <v>0</v>
      </c>
      <c r="B344">
        <f t="shared" si="10"/>
        <v>0</v>
      </c>
      <c r="C344">
        <f t="shared" si="11"/>
        <v>12</v>
      </c>
      <c r="D344">
        <v>12</v>
      </c>
      <c r="E344" s="10">
        <v>38325</v>
      </c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ht="12.75">
      <c r="A345">
        <v>0</v>
      </c>
      <c r="B345">
        <f t="shared" si="10"/>
        <v>0</v>
      </c>
      <c r="C345">
        <f t="shared" si="11"/>
        <v>12</v>
      </c>
      <c r="D345">
        <v>12</v>
      </c>
      <c r="E345" s="10">
        <v>38326</v>
      </c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ht="12.75">
      <c r="A346">
        <v>0</v>
      </c>
      <c r="B346">
        <f t="shared" si="10"/>
        <v>0</v>
      </c>
      <c r="C346">
        <f t="shared" si="11"/>
        <v>12</v>
      </c>
      <c r="D346">
        <v>12</v>
      </c>
      <c r="E346" s="10">
        <v>38327</v>
      </c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ht="12.75">
      <c r="A347">
        <v>0</v>
      </c>
      <c r="B347">
        <f t="shared" si="10"/>
        <v>0</v>
      </c>
      <c r="C347">
        <f t="shared" si="11"/>
        <v>12</v>
      </c>
      <c r="D347">
        <v>12</v>
      </c>
      <c r="E347" s="10">
        <v>38328</v>
      </c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ht="12.75">
      <c r="A348">
        <v>0</v>
      </c>
      <c r="B348">
        <f t="shared" si="10"/>
        <v>0</v>
      </c>
      <c r="C348">
        <f t="shared" si="11"/>
        <v>12</v>
      </c>
      <c r="D348">
        <v>12</v>
      </c>
      <c r="E348" s="10">
        <v>38329</v>
      </c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ht="12.75">
      <c r="A349">
        <v>0</v>
      </c>
      <c r="B349">
        <f t="shared" si="10"/>
        <v>0</v>
      </c>
      <c r="C349">
        <f t="shared" si="11"/>
        <v>12</v>
      </c>
      <c r="D349">
        <v>12</v>
      </c>
      <c r="E349" s="10">
        <v>38330</v>
      </c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ht="12.75">
      <c r="A350">
        <v>0</v>
      </c>
      <c r="B350">
        <f t="shared" si="10"/>
        <v>0</v>
      </c>
      <c r="C350">
        <f t="shared" si="11"/>
        <v>12</v>
      </c>
      <c r="D350">
        <v>12</v>
      </c>
      <c r="E350" s="10">
        <v>38331</v>
      </c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2.75">
      <c r="A351">
        <v>0</v>
      </c>
      <c r="B351">
        <f t="shared" si="10"/>
        <v>0</v>
      </c>
      <c r="C351">
        <f t="shared" si="11"/>
        <v>12</v>
      </c>
      <c r="D351">
        <v>12</v>
      </c>
      <c r="E351" s="10">
        <v>38332</v>
      </c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ht="12.75">
      <c r="A352">
        <v>0</v>
      </c>
      <c r="B352">
        <f t="shared" si="10"/>
        <v>0</v>
      </c>
      <c r="C352">
        <f t="shared" si="11"/>
        <v>12</v>
      </c>
      <c r="D352">
        <v>12</v>
      </c>
      <c r="E352" s="10">
        <v>38333</v>
      </c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ht="12.75">
      <c r="A353">
        <v>0</v>
      </c>
      <c r="B353">
        <f t="shared" si="10"/>
        <v>0</v>
      </c>
      <c r="C353">
        <f t="shared" si="11"/>
        <v>12</v>
      </c>
      <c r="D353">
        <v>12</v>
      </c>
      <c r="E353" s="10">
        <v>38334</v>
      </c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ht="12.75">
      <c r="A354">
        <v>0</v>
      </c>
      <c r="B354">
        <f t="shared" si="10"/>
        <v>0</v>
      </c>
      <c r="C354">
        <f t="shared" si="11"/>
        <v>12</v>
      </c>
      <c r="D354">
        <v>12</v>
      </c>
      <c r="E354" s="10">
        <v>38335</v>
      </c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ht="12.75">
      <c r="A355">
        <v>0</v>
      </c>
      <c r="B355">
        <f t="shared" si="10"/>
        <v>0</v>
      </c>
      <c r="C355">
        <f t="shared" si="11"/>
        <v>12</v>
      </c>
      <c r="D355">
        <v>12</v>
      </c>
      <c r="E355" s="10">
        <v>38336</v>
      </c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ht="12.75">
      <c r="A356">
        <v>0</v>
      </c>
      <c r="B356">
        <f t="shared" si="10"/>
        <v>0</v>
      </c>
      <c r="C356">
        <f t="shared" si="11"/>
        <v>12</v>
      </c>
      <c r="D356">
        <v>12</v>
      </c>
      <c r="E356" s="10">
        <v>38337</v>
      </c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ht="12.75">
      <c r="A357">
        <v>0</v>
      </c>
      <c r="B357">
        <f t="shared" si="10"/>
        <v>0</v>
      </c>
      <c r="C357">
        <f t="shared" si="11"/>
        <v>12</v>
      </c>
      <c r="D357">
        <v>12</v>
      </c>
      <c r="E357" s="10">
        <v>38338</v>
      </c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ht="12.75">
      <c r="A358">
        <v>0</v>
      </c>
      <c r="B358">
        <f t="shared" si="10"/>
        <v>0</v>
      </c>
      <c r="C358">
        <f t="shared" si="11"/>
        <v>12</v>
      </c>
      <c r="D358">
        <v>12</v>
      </c>
      <c r="E358" s="10">
        <v>38339</v>
      </c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ht="12.75">
      <c r="A359">
        <v>0</v>
      </c>
      <c r="B359">
        <f t="shared" si="10"/>
        <v>0</v>
      </c>
      <c r="C359">
        <f t="shared" si="11"/>
        <v>12</v>
      </c>
      <c r="D359">
        <v>12</v>
      </c>
      <c r="E359" s="10">
        <v>38340</v>
      </c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ht="12.75">
      <c r="A360">
        <v>0</v>
      </c>
      <c r="B360">
        <f t="shared" si="10"/>
        <v>0</v>
      </c>
      <c r="C360">
        <f t="shared" si="11"/>
        <v>12</v>
      </c>
      <c r="D360">
        <v>12</v>
      </c>
      <c r="E360" s="10">
        <v>38341</v>
      </c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ht="12.75">
      <c r="A361">
        <v>0</v>
      </c>
      <c r="B361">
        <f t="shared" si="10"/>
        <v>0</v>
      </c>
      <c r="C361">
        <f t="shared" si="11"/>
        <v>12</v>
      </c>
      <c r="D361">
        <v>12</v>
      </c>
      <c r="E361" s="10">
        <v>38342</v>
      </c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ht="12.75">
      <c r="A362">
        <v>0</v>
      </c>
      <c r="B362">
        <f t="shared" si="10"/>
        <v>0</v>
      </c>
      <c r="C362">
        <f t="shared" si="11"/>
        <v>12</v>
      </c>
      <c r="D362">
        <v>12</v>
      </c>
      <c r="E362" s="10">
        <v>38343</v>
      </c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2.75">
      <c r="A363">
        <v>0</v>
      </c>
      <c r="B363">
        <f t="shared" si="10"/>
        <v>0</v>
      </c>
      <c r="C363">
        <f t="shared" si="11"/>
        <v>12</v>
      </c>
      <c r="D363">
        <v>12</v>
      </c>
      <c r="E363" s="10">
        <v>38344</v>
      </c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ht="12.75">
      <c r="A364">
        <v>0</v>
      </c>
      <c r="B364">
        <f t="shared" si="10"/>
        <v>0</v>
      </c>
      <c r="C364">
        <f t="shared" si="11"/>
        <v>12</v>
      </c>
      <c r="D364">
        <v>12</v>
      </c>
      <c r="E364" s="10">
        <v>38345</v>
      </c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ht="12.75">
      <c r="A365">
        <v>0</v>
      </c>
      <c r="B365">
        <f t="shared" si="10"/>
        <v>0</v>
      </c>
      <c r="C365">
        <f t="shared" si="11"/>
        <v>12</v>
      </c>
      <c r="D365">
        <v>12</v>
      </c>
      <c r="E365" s="10">
        <v>38346</v>
      </c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ht="12.75">
      <c r="A366">
        <v>0</v>
      </c>
      <c r="B366">
        <f t="shared" si="10"/>
        <v>0</v>
      </c>
      <c r="C366">
        <f t="shared" si="11"/>
        <v>12</v>
      </c>
      <c r="D366">
        <v>12</v>
      </c>
      <c r="E366" s="10">
        <v>38347</v>
      </c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ht="12.75">
      <c r="A367">
        <v>0</v>
      </c>
      <c r="B367">
        <f t="shared" si="10"/>
        <v>0</v>
      </c>
      <c r="C367">
        <f t="shared" si="11"/>
        <v>12</v>
      </c>
      <c r="D367">
        <v>12</v>
      </c>
      <c r="E367" s="10">
        <v>38348</v>
      </c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ht="12.75">
      <c r="A368">
        <v>0</v>
      </c>
      <c r="B368">
        <f t="shared" si="10"/>
        <v>0</v>
      </c>
      <c r="C368">
        <f t="shared" si="11"/>
        <v>12</v>
      </c>
      <c r="D368">
        <v>12</v>
      </c>
      <c r="E368" s="10">
        <v>38349</v>
      </c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ht="12.75">
      <c r="A369">
        <v>0</v>
      </c>
      <c r="B369">
        <f t="shared" si="10"/>
        <v>0</v>
      </c>
      <c r="C369">
        <f t="shared" si="11"/>
        <v>12</v>
      </c>
      <c r="D369">
        <v>12</v>
      </c>
      <c r="E369" s="10">
        <v>38350</v>
      </c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ht="12.75">
      <c r="A370">
        <v>0</v>
      </c>
      <c r="B370">
        <f t="shared" si="10"/>
        <v>0</v>
      </c>
      <c r="C370">
        <f t="shared" si="11"/>
        <v>12</v>
      </c>
      <c r="D370">
        <v>12</v>
      </c>
      <c r="E370" s="10">
        <v>38351</v>
      </c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ht="12.75">
      <c r="A371">
        <v>0</v>
      </c>
      <c r="B371">
        <f t="shared" si="10"/>
        <v>0</v>
      </c>
      <c r="C371">
        <f>IF(J3=1,MONTH(E371),13)</f>
        <v>12</v>
      </c>
      <c r="D371">
        <v>12</v>
      </c>
      <c r="E371" s="10">
        <v>38352</v>
      </c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T38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0" max="20" width="1.7109375" style="0" customWidth="1"/>
  </cols>
  <sheetData>
    <row r="1" ht="12.75">
      <c r="T1" s="120"/>
    </row>
    <row r="2" ht="12.75">
      <c r="T2" s="120"/>
    </row>
    <row r="3" spans="2:20" ht="12.75">
      <c r="B3" s="36" t="s">
        <v>57</v>
      </c>
      <c r="T3" s="120"/>
    </row>
    <row r="4" spans="2:20" ht="12.75">
      <c r="B4" s="36" t="s">
        <v>115</v>
      </c>
      <c r="T4" s="120"/>
    </row>
    <row r="5" spans="2:20" ht="12.75">
      <c r="B5" s="36" t="s">
        <v>58</v>
      </c>
      <c r="T5" s="120"/>
    </row>
    <row r="6" spans="2:20" ht="12.75">
      <c r="B6" s="36" t="s">
        <v>59</v>
      </c>
      <c r="T6" s="120"/>
    </row>
    <row r="7" spans="2:20" ht="12.75">
      <c r="B7" s="36"/>
      <c r="T7" s="120"/>
    </row>
    <row r="8" spans="2:20" ht="12.75">
      <c r="B8" s="36"/>
      <c r="T8" s="120"/>
    </row>
    <row r="9" spans="2:20" ht="12.75">
      <c r="B9" s="36"/>
      <c r="T9" s="120"/>
    </row>
    <row r="10" spans="2:20" ht="12.75">
      <c r="B10" s="36"/>
      <c r="T10" s="120"/>
    </row>
    <row r="11" ht="12.75">
      <c r="T11" s="120"/>
    </row>
    <row r="12" spans="2:20" ht="12.75">
      <c r="B12" s="37"/>
      <c r="T12" s="120"/>
    </row>
    <row r="13" spans="1:20" ht="15.75">
      <c r="A13" s="236" t="s">
        <v>60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8"/>
      <c r="T13" s="135"/>
    </row>
    <row r="14" spans="1:20" ht="12.75">
      <c r="A14" s="235" t="s">
        <v>61</v>
      </c>
      <c r="B14" s="76" t="s">
        <v>0</v>
      </c>
      <c r="C14" s="76" t="s">
        <v>4</v>
      </c>
      <c r="D14" s="76" t="s">
        <v>5</v>
      </c>
      <c r="E14" s="76" t="s">
        <v>6</v>
      </c>
      <c r="F14" s="76" t="s">
        <v>7</v>
      </c>
      <c r="G14" s="76" t="s">
        <v>9</v>
      </c>
      <c r="H14" s="76" t="s">
        <v>10</v>
      </c>
      <c r="I14" s="76" t="s">
        <v>11</v>
      </c>
      <c r="J14" s="76" t="s">
        <v>12</v>
      </c>
      <c r="K14" s="76" t="s">
        <v>86</v>
      </c>
      <c r="L14" s="76" t="s">
        <v>87</v>
      </c>
      <c r="M14" s="76" t="s">
        <v>88</v>
      </c>
      <c r="N14" s="76" t="s">
        <v>89</v>
      </c>
      <c r="O14" s="76" t="s">
        <v>145</v>
      </c>
      <c r="P14" s="76" t="s">
        <v>146</v>
      </c>
      <c r="Q14" s="76" t="s">
        <v>147</v>
      </c>
      <c r="R14" s="76" t="s">
        <v>148</v>
      </c>
      <c r="S14" s="76" t="s">
        <v>46</v>
      </c>
      <c r="T14" s="135"/>
    </row>
    <row r="15" spans="1:20" ht="12.75">
      <c r="A15" s="71">
        <v>37987</v>
      </c>
      <c r="B15" s="13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33"/>
      <c r="T15" s="135"/>
    </row>
    <row r="16" spans="1:20" ht="12.75">
      <c r="A16" s="77">
        <f>A15+1</f>
        <v>37988</v>
      </c>
      <c r="B16" s="13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33"/>
      <c r="T16" s="135"/>
    </row>
    <row r="17" spans="1:20" ht="12.75">
      <c r="A17" s="77">
        <f aca="true" t="shared" si="0" ref="A17:A80">A16+1</f>
        <v>37989</v>
      </c>
      <c r="B17" s="13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33"/>
      <c r="T17" s="135"/>
    </row>
    <row r="18" spans="1:20" ht="12.75">
      <c r="A18" s="77">
        <f t="shared" si="0"/>
        <v>37990</v>
      </c>
      <c r="B18" s="13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33"/>
      <c r="T18" s="135"/>
    </row>
    <row r="19" spans="1:20" ht="12.75">
      <c r="A19" s="77">
        <f t="shared" si="0"/>
        <v>37991</v>
      </c>
      <c r="B19" s="13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33"/>
      <c r="T19" s="135"/>
    </row>
    <row r="20" spans="1:20" ht="12.75">
      <c r="A20" s="77">
        <f t="shared" si="0"/>
        <v>37992</v>
      </c>
      <c r="B20" s="13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33"/>
      <c r="T20" s="135"/>
    </row>
    <row r="21" spans="1:20" ht="12.75">
      <c r="A21" s="77">
        <f t="shared" si="0"/>
        <v>37993</v>
      </c>
      <c r="B21" s="13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33"/>
      <c r="T21" s="135"/>
    </row>
    <row r="22" spans="1:20" ht="12.75">
      <c r="A22" s="77">
        <f t="shared" si="0"/>
        <v>37994</v>
      </c>
      <c r="B22" s="13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33"/>
      <c r="T22" s="135"/>
    </row>
    <row r="23" spans="1:20" ht="12.75">
      <c r="A23" s="77">
        <f t="shared" si="0"/>
        <v>37995</v>
      </c>
      <c r="B23" s="13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33"/>
      <c r="T23" s="135"/>
    </row>
    <row r="24" spans="1:20" ht="12.75">
      <c r="A24" s="77">
        <f t="shared" si="0"/>
        <v>37996</v>
      </c>
      <c r="B24" s="13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33"/>
      <c r="T24" s="135"/>
    </row>
    <row r="25" spans="1:20" ht="12.75">
      <c r="A25" s="77">
        <f t="shared" si="0"/>
        <v>37997</v>
      </c>
      <c r="B25" s="13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33"/>
      <c r="T25" s="135"/>
    </row>
    <row r="26" spans="1:20" ht="12.75">
      <c r="A26" s="77">
        <f t="shared" si="0"/>
        <v>37998</v>
      </c>
      <c r="B26" s="13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33"/>
      <c r="T26" s="135"/>
    </row>
    <row r="27" spans="1:20" ht="12.75">
      <c r="A27" s="77">
        <f t="shared" si="0"/>
        <v>37999</v>
      </c>
      <c r="B27" s="13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33"/>
      <c r="T27" s="135"/>
    </row>
    <row r="28" spans="1:20" ht="12.75">
      <c r="A28" s="77">
        <f t="shared" si="0"/>
        <v>38000</v>
      </c>
      <c r="B28" s="13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33"/>
      <c r="T28" s="135"/>
    </row>
    <row r="29" spans="1:20" ht="12.75">
      <c r="A29" s="77">
        <f t="shared" si="0"/>
        <v>38001</v>
      </c>
      <c r="B29" s="13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33"/>
      <c r="T29" s="135"/>
    </row>
    <row r="30" spans="1:20" ht="12.75">
      <c r="A30" s="77">
        <f t="shared" si="0"/>
        <v>38002</v>
      </c>
      <c r="B30" s="13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33"/>
      <c r="T30" s="135"/>
    </row>
    <row r="31" spans="1:20" ht="12.75">
      <c r="A31" s="77">
        <f t="shared" si="0"/>
        <v>38003</v>
      </c>
      <c r="B31" s="13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33"/>
      <c r="T31" s="135"/>
    </row>
    <row r="32" spans="1:20" ht="12.75">
      <c r="A32" s="77">
        <f t="shared" si="0"/>
        <v>38004</v>
      </c>
      <c r="B32" s="13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33"/>
      <c r="T32" s="135"/>
    </row>
    <row r="33" spans="1:20" ht="12.75">
      <c r="A33" s="77">
        <f t="shared" si="0"/>
        <v>38005</v>
      </c>
      <c r="B33" s="13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33"/>
      <c r="T33" s="135"/>
    </row>
    <row r="34" spans="1:20" ht="12.75">
      <c r="A34" s="77">
        <f t="shared" si="0"/>
        <v>38006</v>
      </c>
      <c r="B34" s="13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33"/>
      <c r="T34" s="135"/>
    </row>
    <row r="35" spans="1:20" ht="12.75">
      <c r="A35" s="77">
        <f t="shared" si="0"/>
        <v>38007</v>
      </c>
      <c r="B35" s="13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33"/>
      <c r="T35" s="135"/>
    </row>
    <row r="36" spans="1:20" ht="12.75">
      <c r="A36" s="77">
        <f t="shared" si="0"/>
        <v>38008</v>
      </c>
      <c r="B36" s="13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33"/>
      <c r="T36" s="135"/>
    </row>
    <row r="37" spans="1:20" ht="12.75">
      <c r="A37" s="77">
        <f t="shared" si="0"/>
        <v>38009</v>
      </c>
      <c r="B37" s="13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33"/>
      <c r="T37" s="135"/>
    </row>
    <row r="38" spans="1:20" ht="12.75">
      <c r="A38" s="77">
        <f t="shared" si="0"/>
        <v>38010</v>
      </c>
      <c r="B38" s="13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33"/>
      <c r="T38" s="135"/>
    </row>
    <row r="39" spans="1:20" ht="12.75">
      <c r="A39" s="77">
        <f t="shared" si="0"/>
        <v>38011</v>
      </c>
      <c r="B39" s="13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33"/>
      <c r="T39" s="135"/>
    </row>
    <row r="40" spans="1:20" ht="12.75">
      <c r="A40" s="77">
        <f t="shared" si="0"/>
        <v>38012</v>
      </c>
      <c r="B40" s="13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33"/>
      <c r="T40" s="135"/>
    </row>
    <row r="41" spans="1:20" ht="12.75">
      <c r="A41" s="77">
        <f t="shared" si="0"/>
        <v>38013</v>
      </c>
      <c r="B41" s="13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33"/>
      <c r="T41" s="135"/>
    </row>
    <row r="42" spans="1:20" ht="12.75">
      <c r="A42" s="77">
        <f t="shared" si="0"/>
        <v>38014</v>
      </c>
      <c r="B42" s="13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33"/>
      <c r="T42" s="135"/>
    </row>
    <row r="43" spans="1:20" ht="12.75">
      <c r="A43" s="77">
        <f t="shared" si="0"/>
        <v>38015</v>
      </c>
      <c r="B43" s="13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33"/>
      <c r="T43" s="135"/>
    </row>
    <row r="44" spans="1:20" ht="12.75">
      <c r="A44" s="77">
        <f t="shared" si="0"/>
        <v>38016</v>
      </c>
      <c r="B44" s="13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33"/>
      <c r="T44" s="135"/>
    </row>
    <row r="45" spans="1:20" ht="12.75">
      <c r="A45" s="77">
        <f t="shared" si="0"/>
        <v>38017</v>
      </c>
      <c r="B45" s="13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33"/>
      <c r="T45" s="135"/>
    </row>
    <row r="46" spans="1:20" ht="12.75">
      <c r="A46" s="77">
        <f t="shared" si="0"/>
        <v>38018</v>
      </c>
      <c r="B46" s="13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33"/>
      <c r="T46" s="135"/>
    </row>
    <row r="47" spans="1:20" ht="12.75">
      <c r="A47" s="77">
        <f t="shared" si="0"/>
        <v>38019</v>
      </c>
      <c r="B47" s="13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33"/>
      <c r="T47" s="135"/>
    </row>
    <row r="48" spans="1:20" ht="12.75">
      <c r="A48" s="77">
        <f t="shared" si="0"/>
        <v>38020</v>
      </c>
      <c r="B48" s="13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33"/>
      <c r="T48" s="135"/>
    </row>
    <row r="49" spans="1:20" ht="12.75">
      <c r="A49" s="77">
        <f t="shared" si="0"/>
        <v>38021</v>
      </c>
      <c r="B49" s="13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33"/>
      <c r="T49" s="135"/>
    </row>
    <row r="50" spans="1:20" ht="12.75">
      <c r="A50" s="77">
        <f t="shared" si="0"/>
        <v>38022</v>
      </c>
      <c r="B50" s="13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33"/>
      <c r="T50" s="135"/>
    </row>
    <row r="51" spans="1:20" ht="12.75">
      <c r="A51" s="77">
        <f t="shared" si="0"/>
        <v>38023</v>
      </c>
      <c r="B51" s="13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33"/>
      <c r="T51" s="135"/>
    </row>
    <row r="52" spans="1:20" ht="12.75">
      <c r="A52" s="77">
        <f t="shared" si="0"/>
        <v>38024</v>
      </c>
      <c r="B52" s="13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33"/>
      <c r="T52" s="135"/>
    </row>
    <row r="53" spans="1:20" ht="12.75">
      <c r="A53" s="77">
        <f t="shared" si="0"/>
        <v>38025</v>
      </c>
      <c r="B53" s="13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33"/>
      <c r="T53" s="135"/>
    </row>
    <row r="54" spans="1:20" ht="12.75">
      <c r="A54" s="77">
        <f t="shared" si="0"/>
        <v>38026</v>
      </c>
      <c r="B54" s="13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33"/>
      <c r="T54" s="135"/>
    </row>
    <row r="55" spans="1:20" ht="12.75">
      <c r="A55" s="77">
        <f t="shared" si="0"/>
        <v>38027</v>
      </c>
      <c r="B55" s="13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33"/>
      <c r="T55" s="135"/>
    </row>
    <row r="56" spans="1:20" ht="12.75">
      <c r="A56" s="77">
        <f t="shared" si="0"/>
        <v>38028</v>
      </c>
      <c r="B56" s="13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33"/>
      <c r="T56" s="135"/>
    </row>
    <row r="57" spans="1:20" ht="12.75">
      <c r="A57" s="77">
        <f t="shared" si="0"/>
        <v>38029</v>
      </c>
      <c r="B57" s="13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33"/>
      <c r="T57" s="135"/>
    </row>
    <row r="58" spans="1:20" ht="12.75">
      <c r="A58" s="77">
        <f t="shared" si="0"/>
        <v>38030</v>
      </c>
      <c r="B58" s="13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33"/>
      <c r="T58" s="135"/>
    </row>
    <row r="59" spans="1:20" ht="12.75">
      <c r="A59" s="77">
        <f t="shared" si="0"/>
        <v>38031</v>
      </c>
      <c r="B59" s="13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33"/>
      <c r="T59" s="135"/>
    </row>
    <row r="60" spans="1:20" ht="12.75">
      <c r="A60" s="77">
        <f t="shared" si="0"/>
        <v>38032</v>
      </c>
      <c r="B60" s="13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33"/>
      <c r="T60" s="135"/>
    </row>
    <row r="61" spans="1:20" ht="12.75">
      <c r="A61" s="77">
        <f t="shared" si="0"/>
        <v>38033</v>
      </c>
      <c r="B61" s="13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33"/>
      <c r="T61" s="135"/>
    </row>
    <row r="62" spans="1:20" ht="12.75">
      <c r="A62" s="77">
        <f t="shared" si="0"/>
        <v>38034</v>
      </c>
      <c r="B62" s="13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33"/>
      <c r="T62" s="135"/>
    </row>
    <row r="63" spans="1:20" ht="12.75">
      <c r="A63" s="77">
        <f t="shared" si="0"/>
        <v>38035</v>
      </c>
      <c r="B63" s="13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33"/>
      <c r="T63" s="135"/>
    </row>
    <row r="64" spans="1:20" ht="12.75">
      <c r="A64" s="77">
        <f t="shared" si="0"/>
        <v>38036</v>
      </c>
      <c r="B64" s="13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33"/>
      <c r="T64" s="135"/>
    </row>
    <row r="65" spans="1:20" ht="12.75">
      <c r="A65" s="77">
        <f t="shared" si="0"/>
        <v>38037</v>
      </c>
      <c r="B65" s="13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33"/>
      <c r="T65" s="135"/>
    </row>
    <row r="66" spans="1:20" ht="12.75">
      <c r="A66" s="77">
        <f t="shared" si="0"/>
        <v>38038</v>
      </c>
      <c r="B66" s="13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33"/>
      <c r="T66" s="135"/>
    </row>
    <row r="67" spans="1:20" ht="12.75">
      <c r="A67" s="77">
        <f t="shared" si="0"/>
        <v>38039</v>
      </c>
      <c r="B67" s="13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33"/>
      <c r="T67" s="135"/>
    </row>
    <row r="68" spans="1:20" ht="12.75">
      <c r="A68" s="77">
        <f t="shared" si="0"/>
        <v>38040</v>
      </c>
      <c r="B68" s="13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3"/>
      <c r="T68" s="135"/>
    </row>
    <row r="69" spans="1:20" ht="12.75">
      <c r="A69" s="77">
        <f t="shared" si="0"/>
        <v>38041</v>
      </c>
      <c r="B69" s="13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33"/>
      <c r="T69" s="135"/>
    </row>
    <row r="70" spans="1:20" ht="12.75">
      <c r="A70" s="77">
        <f t="shared" si="0"/>
        <v>38042</v>
      </c>
      <c r="B70" s="13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33"/>
      <c r="T70" s="135"/>
    </row>
    <row r="71" spans="1:20" ht="12.75">
      <c r="A71" s="77">
        <f t="shared" si="0"/>
        <v>38043</v>
      </c>
      <c r="B71" s="13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33"/>
      <c r="T71" s="135"/>
    </row>
    <row r="72" spans="1:20" ht="12.75">
      <c r="A72" s="77">
        <f t="shared" si="0"/>
        <v>38044</v>
      </c>
      <c r="B72" s="13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33"/>
      <c r="T72" s="135"/>
    </row>
    <row r="73" spans="1:20" ht="12.75">
      <c r="A73" s="77">
        <f t="shared" si="0"/>
        <v>38045</v>
      </c>
      <c r="B73" s="13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33"/>
      <c r="T73" s="135"/>
    </row>
    <row r="74" spans="1:20" ht="12.75">
      <c r="A74" s="77">
        <f t="shared" si="0"/>
        <v>38046</v>
      </c>
      <c r="B74" s="13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33"/>
      <c r="T74" s="135"/>
    </row>
    <row r="75" spans="1:20" ht="12.75">
      <c r="A75" s="77">
        <f t="shared" si="0"/>
        <v>38047</v>
      </c>
      <c r="B75" s="13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33"/>
      <c r="T75" s="135"/>
    </row>
    <row r="76" spans="1:20" ht="12.75">
      <c r="A76" s="77">
        <f t="shared" si="0"/>
        <v>38048</v>
      </c>
      <c r="B76" s="13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33"/>
      <c r="T76" s="135"/>
    </row>
    <row r="77" spans="1:20" ht="12.75">
      <c r="A77" s="77">
        <f t="shared" si="0"/>
        <v>38049</v>
      </c>
      <c r="B77" s="13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33"/>
      <c r="T77" s="135"/>
    </row>
    <row r="78" spans="1:20" ht="12.75">
      <c r="A78" s="77">
        <f t="shared" si="0"/>
        <v>38050</v>
      </c>
      <c r="B78" s="13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33"/>
      <c r="T78" s="135"/>
    </row>
    <row r="79" spans="1:20" ht="12.75">
      <c r="A79" s="77">
        <f t="shared" si="0"/>
        <v>38051</v>
      </c>
      <c r="B79" s="13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33"/>
      <c r="T79" s="135"/>
    </row>
    <row r="80" spans="1:20" ht="12.75">
      <c r="A80" s="77">
        <f t="shared" si="0"/>
        <v>38052</v>
      </c>
      <c r="B80" s="13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33"/>
      <c r="T80" s="135"/>
    </row>
    <row r="81" spans="1:20" ht="12.75">
      <c r="A81" s="77">
        <f aca="true" t="shared" si="1" ref="A81:A144">A80+1</f>
        <v>38053</v>
      </c>
      <c r="B81" s="13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33"/>
      <c r="T81" s="135"/>
    </row>
    <row r="82" spans="1:20" ht="12.75">
      <c r="A82" s="77">
        <f t="shared" si="1"/>
        <v>38054</v>
      </c>
      <c r="B82" s="13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33"/>
      <c r="T82" s="135"/>
    </row>
    <row r="83" spans="1:20" ht="12.75">
      <c r="A83" s="77">
        <f t="shared" si="1"/>
        <v>38055</v>
      </c>
      <c r="B83" s="13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33"/>
      <c r="T83" s="135"/>
    </row>
    <row r="84" spans="1:20" ht="12.75">
      <c r="A84" s="77">
        <f t="shared" si="1"/>
        <v>38056</v>
      </c>
      <c r="B84" s="13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33"/>
      <c r="T84" s="135"/>
    </row>
    <row r="85" spans="1:20" ht="12.75">
      <c r="A85" s="77">
        <f t="shared" si="1"/>
        <v>38057</v>
      </c>
      <c r="B85" s="13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33"/>
      <c r="T85" s="135"/>
    </row>
    <row r="86" spans="1:20" ht="12.75">
      <c r="A86" s="77">
        <f t="shared" si="1"/>
        <v>38058</v>
      </c>
      <c r="B86" s="13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33"/>
      <c r="T86" s="135"/>
    </row>
    <row r="87" spans="1:20" ht="12.75">
      <c r="A87" s="77">
        <f t="shared" si="1"/>
        <v>38059</v>
      </c>
      <c r="B87" s="13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33"/>
      <c r="T87" s="135"/>
    </row>
    <row r="88" spans="1:20" ht="12.75">
      <c r="A88" s="77">
        <f t="shared" si="1"/>
        <v>38060</v>
      </c>
      <c r="B88" s="13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33"/>
      <c r="T88" s="135"/>
    </row>
    <row r="89" spans="1:20" ht="12.75">
      <c r="A89" s="77">
        <f t="shared" si="1"/>
        <v>38061</v>
      </c>
      <c r="B89" s="13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33"/>
      <c r="T89" s="135"/>
    </row>
    <row r="90" spans="1:20" ht="12.75">
      <c r="A90" s="77">
        <f t="shared" si="1"/>
        <v>38062</v>
      </c>
      <c r="B90" s="13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33"/>
      <c r="T90" s="135"/>
    </row>
    <row r="91" spans="1:20" ht="12.75">
      <c r="A91" s="77">
        <f t="shared" si="1"/>
        <v>38063</v>
      </c>
      <c r="B91" s="13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33"/>
      <c r="T91" s="135"/>
    </row>
    <row r="92" spans="1:20" ht="12.75">
      <c r="A92" s="77">
        <f t="shared" si="1"/>
        <v>38064</v>
      </c>
      <c r="B92" s="13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33"/>
      <c r="T92" s="135"/>
    </row>
    <row r="93" spans="1:20" ht="12.75">
      <c r="A93" s="77">
        <f t="shared" si="1"/>
        <v>38065</v>
      </c>
      <c r="B93" s="13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33"/>
      <c r="T93" s="135"/>
    </row>
    <row r="94" spans="1:20" ht="12.75">
      <c r="A94" s="77">
        <f t="shared" si="1"/>
        <v>38066</v>
      </c>
      <c r="B94" s="13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33"/>
      <c r="T94" s="135"/>
    </row>
    <row r="95" spans="1:20" ht="12.75">
      <c r="A95" s="77">
        <f t="shared" si="1"/>
        <v>38067</v>
      </c>
      <c r="B95" s="13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33"/>
      <c r="T95" s="135"/>
    </row>
    <row r="96" spans="1:20" ht="12.75">
      <c r="A96" s="77">
        <f t="shared" si="1"/>
        <v>38068</v>
      </c>
      <c r="B96" s="13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33"/>
      <c r="T96" s="135"/>
    </row>
    <row r="97" spans="1:20" ht="12.75">
      <c r="A97" s="77">
        <f t="shared" si="1"/>
        <v>38069</v>
      </c>
      <c r="B97" s="13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33"/>
      <c r="T97" s="135"/>
    </row>
    <row r="98" spans="1:20" ht="12.75">
      <c r="A98" s="77">
        <f t="shared" si="1"/>
        <v>38070</v>
      </c>
      <c r="B98" s="13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33"/>
      <c r="T98" s="135"/>
    </row>
    <row r="99" spans="1:20" ht="12.75">
      <c r="A99" s="77">
        <f t="shared" si="1"/>
        <v>38071</v>
      </c>
      <c r="B99" s="13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33"/>
      <c r="T99" s="135"/>
    </row>
    <row r="100" spans="1:20" ht="12.75">
      <c r="A100" s="77">
        <f t="shared" si="1"/>
        <v>38072</v>
      </c>
      <c r="B100" s="13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33"/>
      <c r="T100" s="135"/>
    </row>
    <row r="101" spans="1:20" ht="12.75">
      <c r="A101" s="77">
        <f t="shared" si="1"/>
        <v>38073</v>
      </c>
      <c r="B101" s="13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33"/>
      <c r="T101" s="135"/>
    </row>
    <row r="102" spans="1:20" ht="12.75">
      <c r="A102" s="77">
        <f t="shared" si="1"/>
        <v>38074</v>
      </c>
      <c r="B102" s="13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33"/>
      <c r="T102" s="135"/>
    </row>
    <row r="103" spans="1:20" ht="12.75">
      <c r="A103" s="77">
        <f t="shared" si="1"/>
        <v>38075</v>
      </c>
      <c r="B103" s="13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33"/>
      <c r="T103" s="135"/>
    </row>
    <row r="104" spans="1:20" ht="12.75">
      <c r="A104" s="77">
        <f t="shared" si="1"/>
        <v>38076</v>
      </c>
      <c r="B104" s="13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33"/>
      <c r="T104" s="135"/>
    </row>
    <row r="105" spans="1:20" ht="12.75">
      <c r="A105" s="77">
        <f t="shared" si="1"/>
        <v>38077</v>
      </c>
      <c r="B105" s="13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33"/>
      <c r="T105" s="135"/>
    </row>
    <row r="106" spans="1:20" ht="12.75">
      <c r="A106" s="77">
        <f t="shared" si="1"/>
        <v>38078</v>
      </c>
      <c r="B106" s="13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33"/>
      <c r="T106" s="135"/>
    </row>
    <row r="107" spans="1:20" ht="12.75">
      <c r="A107" s="77">
        <f t="shared" si="1"/>
        <v>38079</v>
      </c>
      <c r="B107" s="13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33"/>
      <c r="T107" s="135"/>
    </row>
    <row r="108" spans="1:20" ht="12.75">
      <c r="A108" s="77">
        <f t="shared" si="1"/>
        <v>38080</v>
      </c>
      <c r="B108" s="13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33"/>
      <c r="T108" s="135"/>
    </row>
    <row r="109" spans="1:20" ht="12.75">
      <c r="A109" s="77">
        <f t="shared" si="1"/>
        <v>38081</v>
      </c>
      <c r="B109" s="13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33"/>
      <c r="T109" s="135"/>
    </row>
    <row r="110" spans="1:20" ht="12.75">
      <c r="A110" s="77">
        <f t="shared" si="1"/>
        <v>38082</v>
      </c>
      <c r="B110" s="13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33"/>
      <c r="T110" s="135"/>
    </row>
    <row r="111" spans="1:20" ht="12.75">
      <c r="A111" s="77">
        <f t="shared" si="1"/>
        <v>38083</v>
      </c>
      <c r="B111" s="13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33"/>
      <c r="T111" s="135"/>
    </row>
    <row r="112" spans="1:20" ht="12.75">
      <c r="A112" s="77">
        <f t="shared" si="1"/>
        <v>38084</v>
      </c>
      <c r="B112" s="13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33"/>
      <c r="T112" s="135"/>
    </row>
    <row r="113" spans="1:20" ht="12.75">
      <c r="A113" s="77">
        <f t="shared" si="1"/>
        <v>38085</v>
      </c>
      <c r="B113" s="13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33"/>
      <c r="T113" s="135"/>
    </row>
    <row r="114" spans="1:20" ht="12.75">
      <c r="A114" s="77">
        <f t="shared" si="1"/>
        <v>38086</v>
      </c>
      <c r="B114" s="13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33"/>
      <c r="T114" s="135"/>
    </row>
    <row r="115" spans="1:20" ht="12.75">
      <c r="A115" s="77">
        <f t="shared" si="1"/>
        <v>38087</v>
      </c>
      <c r="B115" s="13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33"/>
      <c r="T115" s="135"/>
    </row>
    <row r="116" spans="1:20" ht="12.75">
      <c r="A116" s="77">
        <f t="shared" si="1"/>
        <v>38088</v>
      </c>
      <c r="B116" s="13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33"/>
      <c r="T116" s="135"/>
    </row>
    <row r="117" spans="1:20" ht="12.75">
      <c r="A117" s="77">
        <f t="shared" si="1"/>
        <v>38089</v>
      </c>
      <c r="B117" s="13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33"/>
      <c r="T117" s="135"/>
    </row>
    <row r="118" spans="1:20" ht="12.75">
      <c r="A118" s="77">
        <f t="shared" si="1"/>
        <v>38090</v>
      </c>
      <c r="B118" s="13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33"/>
      <c r="T118" s="135"/>
    </row>
    <row r="119" spans="1:20" ht="12.75">
      <c r="A119" s="77">
        <f t="shared" si="1"/>
        <v>38091</v>
      </c>
      <c r="B119" s="13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33"/>
      <c r="T119" s="135"/>
    </row>
    <row r="120" spans="1:20" ht="12.75">
      <c r="A120" s="77">
        <f t="shared" si="1"/>
        <v>38092</v>
      </c>
      <c r="B120" s="13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33"/>
      <c r="T120" s="135"/>
    </row>
    <row r="121" spans="1:20" ht="12.75">
      <c r="A121" s="77">
        <f t="shared" si="1"/>
        <v>38093</v>
      </c>
      <c r="B121" s="13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33"/>
      <c r="T121" s="135"/>
    </row>
    <row r="122" spans="1:20" ht="12.75">
      <c r="A122" s="77">
        <f t="shared" si="1"/>
        <v>38094</v>
      </c>
      <c r="B122" s="13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33"/>
      <c r="T122" s="135"/>
    </row>
    <row r="123" spans="1:20" ht="12.75">
      <c r="A123" s="77">
        <f t="shared" si="1"/>
        <v>38095</v>
      </c>
      <c r="B123" s="13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33"/>
      <c r="T123" s="135"/>
    </row>
    <row r="124" spans="1:20" ht="12.75">
      <c r="A124" s="77">
        <f t="shared" si="1"/>
        <v>38096</v>
      </c>
      <c r="B124" s="13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33"/>
      <c r="T124" s="135"/>
    </row>
    <row r="125" spans="1:20" ht="12.75">
      <c r="A125" s="77">
        <f t="shared" si="1"/>
        <v>38097</v>
      </c>
      <c r="B125" s="13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33"/>
      <c r="T125" s="135"/>
    </row>
    <row r="126" spans="1:20" ht="12.75">
      <c r="A126" s="77">
        <f t="shared" si="1"/>
        <v>38098</v>
      </c>
      <c r="B126" s="13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33"/>
      <c r="T126" s="135"/>
    </row>
    <row r="127" spans="1:20" ht="12.75">
      <c r="A127" s="77">
        <f t="shared" si="1"/>
        <v>38099</v>
      </c>
      <c r="B127" s="13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33"/>
      <c r="T127" s="135"/>
    </row>
    <row r="128" spans="1:20" ht="12.75">
      <c r="A128" s="77">
        <f t="shared" si="1"/>
        <v>38100</v>
      </c>
      <c r="B128" s="13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33"/>
      <c r="T128" s="135"/>
    </row>
    <row r="129" spans="1:20" ht="12.75">
      <c r="A129" s="77">
        <f t="shared" si="1"/>
        <v>38101</v>
      </c>
      <c r="B129" s="13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33"/>
      <c r="T129" s="135"/>
    </row>
    <row r="130" spans="1:20" ht="12.75">
      <c r="A130" s="77">
        <f t="shared" si="1"/>
        <v>38102</v>
      </c>
      <c r="B130" s="13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33"/>
      <c r="T130" s="135"/>
    </row>
    <row r="131" spans="1:20" ht="12.75">
      <c r="A131" s="77">
        <f t="shared" si="1"/>
        <v>38103</v>
      </c>
      <c r="B131" s="13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33"/>
      <c r="T131" s="135"/>
    </row>
    <row r="132" spans="1:20" ht="12.75">
      <c r="A132" s="77">
        <f t="shared" si="1"/>
        <v>38104</v>
      </c>
      <c r="B132" s="13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33"/>
      <c r="T132" s="135"/>
    </row>
    <row r="133" spans="1:20" ht="12.75">
      <c r="A133" s="77">
        <f t="shared" si="1"/>
        <v>38105</v>
      </c>
      <c r="B133" s="13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33"/>
      <c r="T133" s="135"/>
    </row>
    <row r="134" spans="1:20" ht="12.75">
      <c r="A134" s="77">
        <f t="shared" si="1"/>
        <v>38106</v>
      </c>
      <c r="B134" s="13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33"/>
      <c r="T134" s="135"/>
    </row>
    <row r="135" spans="1:20" ht="12.75">
      <c r="A135" s="77">
        <f t="shared" si="1"/>
        <v>38107</v>
      </c>
      <c r="B135" s="13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33"/>
      <c r="T135" s="135"/>
    </row>
    <row r="136" spans="1:20" ht="12.75">
      <c r="A136" s="77">
        <f t="shared" si="1"/>
        <v>38108</v>
      </c>
      <c r="B136" s="13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33"/>
      <c r="T136" s="135"/>
    </row>
    <row r="137" spans="1:20" ht="12.75">
      <c r="A137" s="77">
        <f t="shared" si="1"/>
        <v>38109</v>
      </c>
      <c r="B137" s="13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33"/>
      <c r="T137" s="135"/>
    </row>
    <row r="138" spans="1:20" ht="12.75">
      <c r="A138" s="77">
        <f t="shared" si="1"/>
        <v>38110</v>
      </c>
      <c r="B138" s="13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33"/>
      <c r="T138" s="135"/>
    </row>
    <row r="139" spans="1:20" ht="12.75">
      <c r="A139" s="77">
        <f t="shared" si="1"/>
        <v>38111</v>
      </c>
      <c r="B139" s="13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33"/>
      <c r="T139" s="135"/>
    </row>
    <row r="140" spans="1:20" ht="12.75">
      <c r="A140" s="77">
        <f t="shared" si="1"/>
        <v>38112</v>
      </c>
      <c r="B140" s="13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33"/>
      <c r="T140" s="135"/>
    </row>
    <row r="141" spans="1:20" ht="12.75">
      <c r="A141" s="77">
        <f t="shared" si="1"/>
        <v>38113</v>
      </c>
      <c r="B141" s="13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33"/>
      <c r="T141" s="135"/>
    </row>
    <row r="142" spans="1:20" ht="12.75">
      <c r="A142" s="77">
        <f t="shared" si="1"/>
        <v>38114</v>
      </c>
      <c r="B142" s="13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33"/>
      <c r="T142" s="135"/>
    </row>
    <row r="143" spans="1:20" ht="12.75">
      <c r="A143" s="77">
        <f t="shared" si="1"/>
        <v>38115</v>
      </c>
      <c r="B143" s="13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33"/>
      <c r="T143" s="135"/>
    </row>
    <row r="144" spans="1:20" ht="12.75">
      <c r="A144" s="77">
        <f t="shared" si="1"/>
        <v>38116</v>
      </c>
      <c r="B144" s="13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33"/>
      <c r="T144" s="135"/>
    </row>
    <row r="145" spans="1:20" ht="12.75">
      <c r="A145" s="77">
        <f aca="true" t="shared" si="2" ref="A145:A208">A144+1</f>
        <v>38117</v>
      </c>
      <c r="B145" s="13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33"/>
      <c r="T145" s="135"/>
    </row>
    <row r="146" spans="1:20" ht="12.75">
      <c r="A146" s="77">
        <f t="shared" si="2"/>
        <v>38118</v>
      </c>
      <c r="B146" s="13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33"/>
      <c r="T146" s="135"/>
    </row>
    <row r="147" spans="1:20" ht="12.75">
      <c r="A147" s="77">
        <f t="shared" si="2"/>
        <v>38119</v>
      </c>
      <c r="B147" s="13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33"/>
      <c r="T147" s="135"/>
    </row>
    <row r="148" spans="1:20" ht="12.75">
      <c r="A148" s="77">
        <f t="shared" si="2"/>
        <v>38120</v>
      </c>
      <c r="B148" s="13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33"/>
      <c r="T148" s="135"/>
    </row>
    <row r="149" spans="1:20" ht="12.75">
      <c r="A149" s="77">
        <f t="shared" si="2"/>
        <v>38121</v>
      </c>
      <c r="B149" s="13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33"/>
      <c r="T149" s="135"/>
    </row>
    <row r="150" spans="1:20" ht="12.75">
      <c r="A150" s="77">
        <f t="shared" si="2"/>
        <v>38122</v>
      </c>
      <c r="B150" s="13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33"/>
      <c r="T150" s="135"/>
    </row>
    <row r="151" spans="1:20" ht="12.75">
      <c r="A151" s="77">
        <f t="shared" si="2"/>
        <v>38123</v>
      </c>
      <c r="B151" s="13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33"/>
      <c r="T151" s="135"/>
    </row>
    <row r="152" spans="1:20" ht="12.75">
      <c r="A152" s="77">
        <f t="shared" si="2"/>
        <v>38124</v>
      </c>
      <c r="B152" s="13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33"/>
      <c r="T152" s="135"/>
    </row>
    <row r="153" spans="1:20" ht="12.75">
      <c r="A153" s="77">
        <f t="shared" si="2"/>
        <v>38125</v>
      </c>
      <c r="B153" s="13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33"/>
      <c r="T153" s="135"/>
    </row>
    <row r="154" spans="1:20" ht="12.75">
      <c r="A154" s="77">
        <f t="shared" si="2"/>
        <v>38126</v>
      </c>
      <c r="B154" s="13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33"/>
      <c r="T154" s="135"/>
    </row>
    <row r="155" spans="1:20" ht="12.75">
      <c r="A155" s="77">
        <f t="shared" si="2"/>
        <v>38127</v>
      </c>
      <c r="B155" s="13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33"/>
      <c r="T155" s="135"/>
    </row>
    <row r="156" spans="1:20" ht="12.75">
      <c r="A156" s="77">
        <f t="shared" si="2"/>
        <v>38128</v>
      </c>
      <c r="B156" s="13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33"/>
      <c r="T156" s="135"/>
    </row>
    <row r="157" spans="1:20" ht="12.75">
      <c r="A157" s="77">
        <f t="shared" si="2"/>
        <v>38129</v>
      </c>
      <c r="B157" s="13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33"/>
      <c r="T157" s="135"/>
    </row>
    <row r="158" spans="1:20" ht="12.75">
      <c r="A158" s="77">
        <f t="shared" si="2"/>
        <v>38130</v>
      </c>
      <c r="B158" s="13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33"/>
      <c r="T158" s="135"/>
    </row>
    <row r="159" spans="1:20" ht="12.75">
      <c r="A159" s="77">
        <f t="shared" si="2"/>
        <v>38131</v>
      </c>
      <c r="B159" s="13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33"/>
      <c r="T159" s="135"/>
    </row>
    <row r="160" spans="1:20" ht="12.75">
      <c r="A160" s="77">
        <f t="shared" si="2"/>
        <v>38132</v>
      </c>
      <c r="B160" s="13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33"/>
      <c r="T160" s="135"/>
    </row>
    <row r="161" spans="1:20" ht="12.75">
      <c r="A161" s="77">
        <f t="shared" si="2"/>
        <v>38133</v>
      </c>
      <c r="B161" s="13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33"/>
      <c r="T161" s="135"/>
    </row>
    <row r="162" spans="1:20" ht="12.75">
      <c r="A162" s="77">
        <f t="shared" si="2"/>
        <v>38134</v>
      </c>
      <c r="B162" s="13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33"/>
      <c r="T162" s="135"/>
    </row>
    <row r="163" spans="1:20" ht="12.75">
      <c r="A163" s="77">
        <f t="shared" si="2"/>
        <v>38135</v>
      </c>
      <c r="B163" s="13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33"/>
      <c r="T163" s="135"/>
    </row>
    <row r="164" spans="1:20" ht="12.75">
      <c r="A164" s="77">
        <f t="shared" si="2"/>
        <v>38136</v>
      </c>
      <c r="B164" s="13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33"/>
      <c r="T164" s="135"/>
    </row>
    <row r="165" spans="1:20" ht="12.75">
      <c r="A165" s="77">
        <f t="shared" si="2"/>
        <v>38137</v>
      </c>
      <c r="B165" s="13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33"/>
      <c r="T165" s="135"/>
    </row>
    <row r="166" spans="1:20" ht="12.75">
      <c r="A166" s="77">
        <f t="shared" si="2"/>
        <v>38138</v>
      </c>
      <c r="B166" s="13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33"/>
      <c r="T166" s="135"/>
    </row>
    <row r="167" spans="1:20" ht="12.75">
      <c r="A167" s="77">
        <f t="shared" si="2"/>
        <v>38139</v>
      </c>
      <c r="B167" s="13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33"/>
      <c r="T167" s="135"/>
    </row>
    <row r="168" spans="1:20" ht="12.75">
      <c r="A168" s="77">
        <f t="shared" si="2"/>
        <v>38140</v>
      </c>
      <c r="B168" s="13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33"/>
      <c r="T168" s="135"/>
    </row>
    <row r="169" spans="1:20" ht="12.75">
      <c r="A169" s="77">
        <f t="shared" si="2"/>
        <v>38141</v>
      </c>
      <c r="B169" s="13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33"/>
      <c r="T169" s="135"/>
    </row>
    <row r="170" spans="1:20" ht="12.75">
      <c r="A170" s="77">
        <f t="shared" si="2"/>
        <v>38142</v>
      </c>
      <c r="B170" s="13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33"/>
      <c r="T170" s="135"/>
    </row>
    <row r="171" spans="1:20" ht="12.75">
      <c r="A171" s="77">
        <f t="shared" si="2"/>
        <v>38143</v>
      </c>
      <c r="B171" s="13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33"/>
      <c r="T171" s="135"/>
    </row>
    <row r="172" spans="1:20" ht="12.75">
      <c r="A172" s="77">
        <f t="shared" si="2"/>
        <v>38144</v>
      </c>
      <c r="B172" s="13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33"/>
      <c r="T172" s="135"/>
    </row>
    <row r="173" spans="1:20" ht="12.75">
      <c r="A173" s="77">
        <f t="shared" si="2"/>
        <v>38145</v>
      </c>
      <c r="B173" s="13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33"/>
      <c r="T173" s="135"/>
    </row>
    <row r="174" spans="1:20" ht="12.75">
      <c r="A174" s="77">
        <f t="shared" si="2"/>
        <v>38146</v>
      </c>
      <c r="B174" s="13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33"/>
      <c r="T174" s="135"/>
    </row>
    <row r="175" spans="1:20" ht="12.75">
      <c r="A175" s="77">
        <f t="shared" si="2"/>
        <v>38147</v>
      </c>
      <c r="B175" s="13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33"/>
      <c r="T175" s="135"/>
    </row>
    <row r="176" spans="1:20" ht="12.75">
      <c r="A176" s="77">
        <f t="shared" si="2"/>
        <v>38148</v>
      </c>
      <c r="B176" s="13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33"/>
      <c r="T176" s="135"/>
    </row>
    <row r="177" spans="1:20" ht="12.75">
      <c r="A177" s="77">
        <f t="shared" si="2"/>
        <v>38149</v>
      </c>
      <c r="B177" s="13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33"/>
      <c r="T177" s="135"/>
    </row>
    <row r="178" spans="1:20" ht="12.75">
      <c r="A178" s="77">
        <f t="shared" si="2"/>
        <v>38150</v>
      </c>
      <c r="B178" s="13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33"/>
      <c r="T178" s="135"/>
    </row>
    <row r="179" spans="1:20" ht="12.75">
      <c r="A179" s="77">
        <f t="shared" si="2"/>
        <v>38151</v>
      </c>
      <c r="B179" s="13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33"/>
      <c r="T179" s="135"/>
    </row>
    <row r="180" spans="1:20" ht="12.75">
      <c r="A180" s="77">
        <f t="shared" si="2"/>
        <v>38152</v>
      </c>
      <c r="B180" s="13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33"/>
      <c r="T180" s="135"/>
    </row>
    <row r="181" spans="1:20" ht="12.75">
      <c r="A181" s="77">
        <f t="shared" si="2"/>
        <v>38153</v>
      </c>
      <c r="B181" s="13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33"/>
      <c r="T181" s="135"/>
    </row>
    <row r="182" spans="1:20" ht="12.75">
      <c r="A182" s="77">
        <f t="shared" si="2"/>
        <v>38154</v>
      </c>
      <c r="B182" s="13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33"/>
      <c r="T182" s="135"/>
    </row>
    <row r="183" spans="1:20" ht="12.75">
      <c r="A183" s="77">
        <f t="shared" si="2"/>
        <v>38155</v>
      </c>
      <c r="B183" s="13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33"/>
      <c r="T183" s="135"/>
    </row>
    <row r="184" spans="1:20" ht="12.75">
      <c r="A184" s="77">
        <f t="shared" si="2"/>
        <v>38156</v>
      </c>
      <c r="B184" s="13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33"/>
      <c r="T184" s="135"/>
    </row>
    <row r="185" spans="1:20" ht="12.75">
      <c r="A185" s="77">
        <f t="shared" si="2"/>
        <v>38157</v>
      </c>
      <c r="B185" s="13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33"/>
      <c r="T185" s="135"/>
    </row>
    <row r="186" spans="1:20" ht="12.75">
      <c r="A186" s="77">
        <f t="shared" si="2"/>
        <v>38158</v>
      </c>
      <c r="B186" s="13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33"/>
      <c r="T186" s="135"/>
    </row>
    <row r="187" spans="1:20" ht="12.75">
      <c r="A187" s="77">
        <f t="shared" si="2"/>
        <v>38159</v>
      </c>
      <c r="B187" s="13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33"/>
      <c r="T187" s="135"/>
    </row>
    <row r="188" spans="1:20" ht="12.75">
      <c r="A188" s="77">
        <f t="shared" si="2"/>
        <v>38160</v>
      </c>
      <c r="B188" s="13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33"/>
      <c r="T188" s="135"/>
    </row>
    <row r="189" spans="1:20" ht="12.75">
      <c r="A189" s="77">
        <f t="shared" si="2"/>
        <v>38161</v>
      </c>
      <c r="B189" s="13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33"/>
      <c r="T189" s="135"/>
    </row>
    <row r="190" spans="1:20" ht="12.75">
      <c r="A190" s="77">
        <f t="shared" si="2"/>
        <v>38162</v>
      </c>
      <c r="B190" s="13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33"/>
      <c r="T190" s="135"/>
    </row>
    <row r="191" spans="1:20" ht="12.75">
      <c r="A191" s="77">
        <f t="shared" si="2"/>
        <v>38163</v>
      </c>
      <c r="B191" s="13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33"/>
      <c r="T191" s="135"/>
    </row>
    <row r="192" spans="1:20" ht="12.75">
      <c r="A192" s="77">
        <f t="shared" si="2"/>
        <v>38164</v>
      </c>
      <c r="B192" s="13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33"/>
      <c r="T192" s="135"/>
    </row>
    <row r="193" spans="1:20" ht="12.75">
      <c r="A193" s="77">
        <f t="shared" si="2"/>
        <v>38165</v>
      </c>
      <c r="B193" s="13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33"/>
      <c r="T193" s="135"/>
    </row>
    <row r="194" spans="1:20" ht="12.75">
      <c r="A194" s="77">
        <f t="shared" si="2"/>
        <v>38166</v>
      </c>
      <c r="B194" s="13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33"/>
      <c r="T194" s="135"/>
    </row>
    <row r="195" spans="1:20" ht="12.75">
      <c r="A195" s="77">
        <f t="shared" si="2"/>
        <v>38167</v>
      </c>
      <c r="B195" s="13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33"/>
      <c r="T195" s="135"/>
    </row>
    <row r="196" spans="1:20" ht="12.75">
      <c r="A196" s="77">
        <f t="shared" si="2"/>
        <v>38168</v>
      </c>
      <c r="B196" s="13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33"/>
      <c r="T196" s="135"/>
    </row>
    <row r="197" spans="1:20" ht="12.75">
      <c r="A197" s="77">
        <f t="shared" si="2"/>
        <v>38169</v>
      </c>
      <c r="B197" s="13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33"/>
      <c r="T197" s="135"/>
    </row>
    <row r="198" spans="1:20" ht="12.75">
      <c r="A198" s="77">
        <f t="shared" si="2"/>
        <v>38170</v>
      </c>
      <c r="B198" s="13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33"/>
      <c r="T198" s="135"/>
    </row>
    <row r="199" spans="1:20" ht="12.75">
      <c r="A199" s="77">
        <f t="shared" si="2"/>
        <v>38171</v>
      </c>
      <c r="B199" s="13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33"/>
      <c r="T199" s="135"/>
    </row>
    <row r="200" spans="1:20" ht="12.75">
      <c r="A200" s="77">
        <f t="shared" si="2"/>
        <v>38172</v>
      </c>
      <c r="B200" s="13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33"/>
      <c r="T200" s="135"/>
    </row>
    <row r="201" spans="1:20" ht="12.75">
      <c r="A201" s="77">
        <f t="shared" si="2"/>
        <v>38173</v>
      </c>
      <c r="B201" s="13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33"/>
      <c r="T201" s="135"/>
    </row>
    <row r="202" spans="1:20" ht="12.75">
      <c r="A202" s="77">
        <f t="shared" si="2"/>
        <v>38174</v>
      </c>
      <c r="B202" s="13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33"/>
      <c r="T202" s="135"/>
    </row>
    <row r="203" spans="1:20" ht="12.75">
      <c r="A203" s="77">
        <f t="shared" si="2"/>
        <v>38175</v>
      </c>
      <c r="B203" s="13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33"/>
      <c r="T203" s="135"/>
    </row>
    <row r="204" spans="1:20" ht="12.75">
      <c r="A204" s="77">
        <f t="shared" si="2"/>
        <v>38176</v>
      </c>
      <c r="B204" s="13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33"/>
      <c r="T204" s="135"/>
    </row>
    <row r="205" spans="1:20" ht="12.75">
      <c r="A205" s="77">
        <f t="shared" si="2"/>
        <v>38177</v>
      </c>
      <c r="B205" s="13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33"/>
      <c r="T205" s="135"/>
    </row>
    <row r="206" spans="1:20" ht="12.75">
      <c r="A206" s="77">
        <f t="shared" si="2"/>
        <v>38178</v>
      </c>
      <c r="B206" s="13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33"/>
      <c r="T206" s="135"/>
    </row>
    <row r="207" spans="1:20" ht="12.75">
      <c r="A207" s="77">
        <f t="shared" si="2"/>
        <v>38179</v>
      </c>
      <c r="B207" s="13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33"/>
      <c r="T207" s="135"/>
    </row>
    <row r="208" spans="1:20" ht="12.75">
      <c r="A208" s="77">
        <f t="shared" si="2"/>
        <v>38180</v>
      </c>
      <c r="B208" s="13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33"/>
      <c r="T208" s="135"/>
    </row>
    <row r="209" spans="1:20" ht="12.75">
      <c r="A209" s="77">
        <f aca="true" t="shared" si="3" ref="A209:A272">A208+1</f>
        <v>38181</v>
      </c>
      <c r="B209" s="13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33"/>
      <c r="T209" s="135"/>
    </row>
    <row r="210" spans="1:20" ht="12.75">
      <c r="A210" s="77">
        <f t="shared" si="3"/>
        <v>38182</v>
      </c>
      <c r="B210" s="13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33"/>
      <c r="T210" s="135"/>
    </row>
    <row r="211" spans="1:20" ht="12.75">
      <c r="A211" s="77">
        <f t="shared" si="3"/>
        <v>38183</v>
      </c>
      <c r="B211" s="13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33"/>
      <c r="T211" s="135"/>
    </row>
    <row r="212" spans="1:20" ht="12.75">
      <c r="A212" s="77">
        <f t="shared" si="3"/>
        <v>38184</v>
      </c>
      <c r="B212" s="13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33"/>
      <c r="T212" s="135"/>
    </row>
    <row r="213" spans="1:20" ht="12.75">
      <c r="A213" s="77">
        <f t="shared" si="3"/>
        <v>38185</v>
      </c>
      <c r="B213" s="13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33"/>
      <c r="T213" s="135"/>
    </row>
    <row r="214" spans="1:20" ht="12.75">
      <c r="A214" s="77">
        <f t="shared" si="3"/>
        <v>38186</v>
      </c>
      <c r="B214" s="13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33"/>
      <c r="T214" s="135"/>
    </row>
    <row r="215" spans="1:20" ht="12.75">
      <c r="A215" s="77">
        <f t="shared" si="3"/>
        <v>38187</v>
      </c>
      <c r="B215" s="13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33"/>
      <c r="T215" s="135"/>
    </row>
    <row r="216" spans="1:20" ht="12.75">
      <c r="A216" s="77">
        <f t="shared" si="3"/>
        <v>38188</v>
      </c>
      <c r="B216" s="13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33"/>
      <c r="T216" s="135"/>
    </row>
    <row r="217" spans="1:20" ht="12.75">
      <c r="A217" s="77">
        <f t="shared" si="3"/>
        <v>38189</v>
      </c>
      <c r="B217" s="13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33"/>
      <c r="T217" s="135"/>
    </row>
    <row r="218" spans="1:20" ht="12.75">
      <c r="A218" s="77">
        <f t="shared" si="3"/>
        <v>38190</v>
      </c>
      <c r="B218" s="13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33"/>
      <c r="T218" s="135"/>
    </row>
    <row r="219" spans="1:20" ht="12.75">
      <c r="A219" s="77">
        <f t="shared" si="3"/>
        <v>38191</v>
      </c>
      <c r="B219" s="13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33"/>
      <c r="T219" s="135"/>
    </row>
    <row r="220" spans="1:20" ht="12.75">
      <c r="A220" s="77">
        <f t="shared" si="3"/>
        <v>38192</v>
      </c>
      <c r="B220" s="13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33"/>
      <c r="T220" s="135"/>
    </row>
    <row r="221" spans="1:20" ht="12.75">
      <c r="A221" s="77">
        <f t="shared" si="3"/>
        <v>38193</v>
      </c>
      <c r="B221" s="13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33"/>
      <c r="T221" s="135"/>
    </row>
    <row r="222" spans="1:20" ht="12.75">
      <c r="A222" s="77">
        <f t="shared" si="3"/>
        <v>38194</v>
      </c>
      <c r="B222" s="13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33"/>
      <c r="T222" s="135"/>
    </row>
    <row r="223" spans="1:20" ht="12.75">
      <c r="A223" s="77">
        <f t="shared" si="3"/>
        <v>38195</v>
      </c>
      <c r="B223" s="13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33"/>
      <c r="T223" s="135"/>
    </row>
    <row r="224" spans="1:20" ht="12.75">
      <c r="A224" s="77">
        <f t="shared" si="3"/>
        <v>38196</v>
      </c>
      <c r="B224" s="13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33"/>
      <c r="T224" s="135"/>
    </row>
    <row r="225" spans="1:20" ht="12.75">
      <c r="A225" s="77">
        <f t="shared" si="3"/>
        <v>38197</v>
      </c>
      <c r="B225" s="13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33"/>
      <c r="T225" s="135"/>
    </row>
    <row r="226" spans="1:20" ht="12.75">
      <c r="A226" s="77">
        <f t="shared" si="3"/>
        <v>38198</v>
      </c>
      <c r="B226" s="13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33"/>
      <c r="T226" s="135"/>
    </row>
    <row r="227" spans="1:20" ht="12.75">
      <c r="A227" s="77">
        <f t="shared" si="3"/>
        <v>38199</v>
      </c>
      <c r="B227" s="133"/>
      <c r="C227" s="119"/>
      <c r="D227" s="154"/>
      <c r="E227" s="154"/>
      <c r="F227" s="119"/>
      <c r="G227" s="154"/>
      <c r="H227" s="154"/>
      <c r="I227" s="154"/>
      <c r="J227" s="119"/>
      <c r="K227" s="154"/>
      <c r="L227" s="119"/>
      <c r="M227" s="154"/>
      <c r="N227" s="154"/>
      <c r="O227" s="119"/>
      <c r="P227" s="154"/>
      <c r="Q227" s="154"/>
      <c r="R227" s="154"/>
      <c r="S227" s="133"/>
      <c r="T227" s="135"/>
    </row>
    <row r="228" spans="1:20" ht="12.75">
      <c r="A228" s="77">
        <f t="shared" si="3"/>
        <v>38200</v>
      </c>
      <c r="B228" s="133"/>
      <c r="C228" s="119"/>
      <c r="D228" s="154"/>
      <c r="E228" s="154"/>
      <c r="F228" s="119"/>
      <c r="G228" s="154"/>
      <c r="H228" s="154"/>
      <c r="I228" s="154"/>
      <c r="J228" s="119"/>
      <c r="K228" s="154"/>
      <c r="L228" s="119"/>
      <c r="M228" s="154"/>
      <c r="N228" s="154"/>
      <c r="O228" s="119"/>
      <c r="P228" s="154"/>
      <c r="Q228" s="154"/>
      <c r="R228" s="154"/>
      <c r="S228" s="133"/>
      <c r="T228" s="135"/>
    </row>
    <row r="229" spans="1:20" ht="12.75">
      <c r="A229" s="77">
        <f t="shared" si="3"/>
        <v>38201</v>
      </c>
      <c r="B229" s="133"/>
      <c r="C229" s="119"/>
      <c r="D229" s="154"/>
      <c r="E229" s="154"/>
      <c r="F229" s="119"/>
      <c r="G229" s="154"/>
      <c r="H229" s="154"/>
      <c r="I229" s="154"/>
      <c r="J229" s="119"/>
      <c r="K229" s="154"/>
      <c r="L229" s="119"/>
      <c r="M229" s="154"/>
      <c r="N229" s="154"/>
      <c r="O229" s="119"/>
      <c r="P229" s="154"/>
      <c r="Q229" s="154"/>
      <c r="R229" s="154"/>
      <c r="S229" s="133"/>
      <c r="T229" s="135"/>
    </row>
    <row r="230" spans="1:20" ht="12.75">
      <c r="A230" s="77">
        <f t="shared" si="3"/>
        <v>38202</v>
      </c>
      <c r="B230" s="133"/>
      <c r="C230" s="119"/>
      <c r="D230" s="154"/>
      <c r="E230" s="154"/>
      <c r="F230" s="119"/>
      <c r="G230" s="154"/>
      <c r="H230" s="154"/>
      <c r="I230" s="154"/>
      <c r="J230" s="119"/>
      <c r="K230" s="154"/>
      <c r="L230" s="119"/>
      <c r="M230" s="154"/>
      <c r="N230" s="154"/>
      <c r="O230" s="119"/>
      <c r="P230" s="154"/>
      <c r="Q230" s="154"/>
      <c r="R230" s="154"/>
      <c r="S230" s="133"/>
      <c r="T230" s="135"/>
    </row>
    <row r="231" spans="1:20" ht="12.75">
      <c r="A231" s="77">
        <f t="shared" si="3"/>
        <v>38203</v>
      </c>
      <c r="B231" s="133"/>
      <c r="C231" s="119"/>
      <c r="D231" s="154"/>
      <c r="E231" s="154"/>
      <c r="F231" s="119"/>
      <c r="G231" s="154"/>
      <c r="H231" s="154"/>
      <c r="I231" s="154"/>
      <c r="J231" s="119"/>
      <c r="K231" s="154"/>
      <c r="L231" s="119"/>
      <c r="M231" s="154"/>
      <c r="N231" s="154"/>
      <c r="O231" s="119"/>
      <c r="P231" s="154"/>
      <c r="Q231" s="154"/>
      <c r="R231" s="154"/>
      <c r="S231" s="133"/>
      <c r="T231" s="135"/>
    </row>
    <row r="232" spans="1:20" ht="12.75">
      <c r="A232" s="77">
        <f t="shared" si="3"/>
        <v>38204</v>
      </c>
      <c r="B232" s="133"/>
      <c r="C232" s="119"/>
      <c r="D232" s="154"/>
      <c r="E232" s="154"/>
      <c r="F232" s="119"/>
      <c r="G232" s="154"/>
      <c r="H232" s="154"/>
      <c r="I232" s="154"/>
      <c r="J232" s="119"/>
      <c r="K232" s="154"/>
      <c r="L232" s="119"/>
      <c r="M232" s="154"/>
      <c r="N232" s="154"/>
      <c r="O232" s="119"/>
      <c r="P232" s="154"/>
      <c r="Q232" s="154"/>
      <c r="R232" s="154"/>
      <c r="S232" s="133"/>
      <c r="T232" s="135"/>
    </row>
    <row r="233" spans="1:20" ht="12.75">
      <c r="A233" s="77">
        <f t="shared" si="3"/>
        <v>38205</v>
      </c>
      <c r="B233" s="133"/>
      <c r="C233" s="119"/>
      <c r="D233" s="154"/>
      <c r="E233" s="154"/>
      <c r="F233" s="119"/>
      <c r="G233" s="154"/>
      <c r="H233" s="154"/>
      <c r="I233" s="154"/>
      <c r="J233" s="119"/>
      <c r="K233" s="154"/>
      <c r="L233" s="119"/>
      <c r="M233" s="154"/>
      <c r="N233" s="154"/>
      <c r="O233" s="119"/>
      <c r="P233" s="154"/>
      <c r="Q233" s="154"/>
      <c r="R233" s="154"/>
      <c r="S233" s="133"/>
      <c r="T233" s="135"/>
    </row>
    <row r="234" spans="1:20" ht="12.75">
      <c r="A234" s="77">
        <f t="shared" si="3"/>
        <v>38206</v>
      </c>
      <c r="B234" s="133"/>
      <c r="C234" s="119"/>
      <c r="D234" s="154"/>
      <c r="E234" s="154"/>
      <c r="F234" s="119"/>
      <c r="G234" s="154"/>
      <c r="H234" s="154"/>
      <c r="I234" s="154"/>
      <c r="J234" s="119"/>
      <c r="K234" s="154"/>
      <c r="L234" s="119"/>
      <c r="M234" s="154"/>
      <c r="N234" s="154"/>
      <c r="O234" s="119"/>
      <c r="P234" s="154"/>
      <c r="Q234" s="154"/>
      <c r="R234" s="154"/>
      <c r="S234" s="133"/>
      <c r="T234" s="135"/>
    </row>
    <row r="235" spans="1:20" ht="12.75">
      <c r="A235" s="77">
        <f t="shared" si="3"/>
        <v>38207</v>
      </c>
      <c r="B235" s="133"/>
      <c r="C235" s="119"/>
      <c r="D235" s="154"/>
      <c r="E235" s="154"/>
      <c r="F235" s="119"/>
      <c r="G235" s="154"/>
      <c r="H235" s="154"/>
      <c r="I235" s="154"/>
      <c r="J235" s="119"/>
      <c r="K235" s="154"/>
      <c r="L235" s="119"/>
      <c r="M235" s="154"/>
      <c r="N235" s="154"/>
      <c r="O235" s="119"/>
      <c r="P235" s="154"/>
      <c r="Q235" s="154"/>
      <c r="R235" s="154"/>
      <c r="S235" s="133"/>
      <c r="T235" s="135"/>
    </row>
    <row r="236" spans="1:20" ht="12.75">
      <c r="A236" s="77">
        <f t="shared" si="3"/>
        <v>38208</v>
      </c>
      <c r="B236" s="133"/>
      <c r="C236" s="119"/>
      <c r="D236" s="154"/>
      <c r="E236" s="154"/>
      <c r="F236" s="119"/>
      <c r="G236" s="154"/>
      <c r="H236" s="154"/>
      <c r="I236" s="154"/>
      <c r="J236" s="119"/>
      <c r="K236" s="154"/>
      <c r="L236" s="119"/>
      <c r="M236" s="154"/>
      <c r="N236" s="154"/>
      <c r="O236" s="119"/>
      <c r="P236" s="154"/>
      <c r="Q236" s="154"/>
      <c r="R236" s="154"/>
      <c r="S236" s="133"/>
      <c r="T236" s="135"/>
    </row>
    <row r="237" spans="1:20" ht="12.75">
      <c r="A237" s="77">
        <f t="shared" si="3"/>
        <v>38209</v>
      </c>
      <c r="B237" s="133"/>
      <c r="C237" s="119"/>
      <c r="D237" s="154"/>
      <c r="E237" s="154"/>
      <c r="F237" s="119"/>
      <c r="G237" s="154"/>
      <c r="H237" s="154"/>
      <c r="I237" s="154"/>
      <c r="J237" s="119"/>
      <c r="K237" s="154"/>
      <c r="L237" s="119"/>
      <c r="M237" s="154"/>
      <c r="N237" s="154"/>
      <c r="O237" s="119"/>
      <c r="P237" s="154"/>
      <c r="Q237" s="154"/>
      <c r="R237" s="154"/>
      <c r="S237" s="133"/>
      <c r="T237" s="135"/>
    </row>
    <row r="238" spans="1:20" ht="12.75">
      <c r="A238" s="77">
        <f t="shared" si="3"/>
        <v>38210</v>
      </c>
      <c r="B238" s="133"/>
      <c r="C238" s="119"/>
      <c r="D238" s="154"/>
      <c r="E238" s="154"/>
      <c r="F238" s="119"/>
      <c r="G238" s="154"/>
      <c r="H238" s="154"/>
      <c r="I238" s="154"/>
      <c r="J238" s="119"/>
      <c r="K238" s="154"/>
      <c r="L238" s="119"/>
      <c r="M238" s="154"/>
      <c r="N238" s="154"/>
      <c r="O238" s="119"/>
      <c r="P238" s="154"/>
      <c r="Q238" s="154"/>
      <c r="R238" s="154"/>
      <c r="S238" s="133"/>
      <c r="T238" s="135"/>
    </row>
    <row r="239" spans="1:20" ht="12.75">
      <c r="A239" s="77">
        <f t="shared" si="3"/>
        <v>38211</v>
      </c>
      <c r="B239" s="133"/>
      <c r="C239" s="119"/>
      <c r="D239" s="154"/>
      <c r="E239" s="154"/>
      <c r="F239" s="119"/>
      <c r="G239" s="154"/>
      <c r="H239" s="154"/>
      <c r="I239" s="154"/>
      <c r="J239" s="119"/>
      <c r="K239" s="154"/>
      <c r="L239" s="119"/>
      <c r="M239" s="154"/>
      <c r="N239" s="154"/>
      <c r="O239" s="119"/>
      <c r="P239" s="154"/>
      <c r="Q239" s="154"/>
      <c r="R239" s="154"/>
      <c r="S239" s="133"/>
      <c r="T239" s="135"/>
    </row>
    <row r="240" spans="1:20" ht="12.75">
      <c r="A240" s="77">
        <f t="shared" si="3"/>
        <v>38212</v>
      </c>
      <c r="B240" s="133"/>
      <c r="C240" s="119"/>
      <c r="D240" s="154"/>
      <c r="E240" s="154"/>
      <c r="F240" s="119"/>
      <c r="G240" s="154"/>
      <c r="H240" s="154"/>
      <c r="I240" s="154"/>
      <c r="J240" s="119"/>
      <c r="K240" s="154"/>
      <c r="L240" s="119"/>
      <c r="M240" s="154"/>
      <c r="N240" s="154"/>
      <c r="O240" s="119"/>
      <c r="P240" s="154"/>
      <c r="Q240" s="154"/>
      <c r="R240" s="154"/>
      <c r="S240" s="133"/>
      <c r="T240" s="135"/>
    </row>
    <row r="241" spans="1:20" ht="12.75">
      <c r="A241" s="77">
        <f t="shared" si="3"/>
        <v>38213</v>
      </c>
      <c r="B241" s="133"/>
      <c r="C241" s="119"/>
      <c r="D241" s="154"/>
      <c r="E241" s="154"/>
      <c r="F241" s="119"/>
      <c r="G241" s="154"/>
      <c r="H241" s="154"/>
      <c r="I241" s="154"/>
      <c r="J241" s="119"/>
      <c r="K241" s="154"/>
      <c r="L241" s="119"/>
      <c r="M241" s="154"/>
      <c r="N241" s="154"/>
      <c r="O241" s="119"/>
      <c r="P241" s="154"/>
      <c r="Q241" s="154"/>
      <c r="R241" s="154"/>
      <c r="S241" s="133"/>
      <c r="T241" s="135"/>
    </row>
    <row r="242" spans="1:20" ht="12.75">
      <c r="A242" s="77">
        <f t="shared" si="3"/>
        <v>38214</v>
      </c>
      <c r="B242" s="133"/>
      <c r="C242" s="119"/>
      <c r="D242" s="154"/>
      <c r="E242" s="154"/>
      <c r="F242" s="119"/>
      <c r="G242" s="154"/>
      <c r="H242" s="154"/>
      <c r="I242" s="154"/>
      <c r="J242" s="119"/>
      <c r="K242" s="154"/>
      <c r="L242" s="119"/>
      <c r="M242" s="154"/>
      <c r="N242" s="154"/>
      <c r="O242" s="119"/>
      <c r="P242" s="154"/>
      <c r="Q242" s="154"/>
      <c r="R242" s="154"/>
      <c r="S242" s="133"/>
      <c r="T242" s="135"/>
    </row>
    <row r="243" spans="1:20" ht="12.75">
      <c r="A243" s="77">
        <f t="shared" si="3"/>
        <v>38215</v>
      </c>
      <c r="B243" s="133"/>
      <c r="C243" s="119"/>
      <c r="D243" s="154"/>
      <c r="E243" s="154"/>
      <c r="F243" s="119"/>
      <c r="G243" s="154"/>
      <c r="H243" s="154"/>
      <c r="I243" s="154"/>
      <c r="J243" s="119"/>
      <c r="K243" s="154"/>
      <c r="L243" s="119"/>
      <c r="M243" s="154"/>
      <c r="N243" s="154"/>
      <c r="O243" s="119"/>
      <c r="P243" s="154"/>
      <c r="Q243" s="154"/>
      <c r="R243" s="154"/>
      <c r="S243" s="133"/>
      <c r="T243" s="135"/>
    </row>
    <row r="244" spans="1:20" ht="12.75">
      <c r="A244" s="77">
        <f t="shared" si="3"/>
        <v>38216</v>
      </c>
      <c r="B244" s="133"/>
      <c r="C244" s="119"/>
      <c r="D244" s="154"/>
      <c r="E244" s="154"/>
      <c r="F244" s="119"/>
      <c r="G244" s="154"/>
      <c r="H244" s="154"/>
      <c r="I244" s="154"/>
      <c r="J244" s="119"/>
      <c r="K244" s="154"/>
      <c r="L244" s="119"/>
      <c r="M244" s="154"/>
      <c r="N244" s="154"/>
      <c r="O244" s="119"/>
      <c r="P244" s="154"/>
      <c r="Q244" s="154"/>
      <c r="R244" s="154"/>
      <c r="S244" s="133"/>
      <c r="T244" s="135"/>
    </row>
    <row r="245" spans="1:20" ht="12.75">
      <c r="A245" s="77">
        <f t="shared" si="3"/>
        <v>38217</v>
      </c>
      <c r="B245" s="133"/>
      <c r="C245" s="119"/>
      <c r="D245" s="154"/>
      <c r="E245" s="154"/>
      <c r="F245" s="119"/>
      <c r="G245" s="154"/>
      <c r="H245" s="154"/>
      <c r="I245" s="154"/>
      <c r="J245" s="119"/>
      <c r="K245" s="154"/>
      <c r="L245" s="119"/>
      <c r="M245" s="154"/>
      <c r="N245" s="154"/>
      <c r="O245" s="119"/>
      <c r="P245" s="154"/>
      <c r="Q245" s="154"/>
      <c r="R245" s="154"/>
      <c r="S245" s="133"/>
      <c r="T245" s="135"/>
    </row>
    <row r="246" spans="1:20" ht="12.75">
      <c r="A246" s="77">
        <f t="shared" si="3"/>
        <v>38218</v>
      </c>
      <c r="B246" s="133"/>
      <c r="C246" s="119"/>
      <c r="D246" s="154"/>
      <c r="E246" s="154"/>
      <c r="F246" s="119"/>
      <c r="G246" s="154"/>
      <c r="H246" s="154"/>
      <c r="I246" s="154"/>
      <c r="J246" s="119"/>
      <c r="K246" s="154"/>
      <c r="L246" s="119"/>
      <c r="M246" s="154"/>
      <c r="N246" s="154"/>
      <c r="O246" s="119"/>
      <c r="P246" s="154"/>
      <c r="Q246" s="154"/>
      <c r="R246" s="154"/>
      <c r="S246" s="133"/>
      <c r="T246" s="135"/>
    </row>
    <row r="247" spans="1:20" ht="12.75">
      <c r="A247" s="77">
        <f t="shared" si="3"/>
        <v>38219</v>
      </c>
      <c r="B247" s="133"/>
      <c r="C247" s="119"/>
      <c r="D247" s="154"/>
      <c r="E247" s="154"/>
      <c r="F247" s="119"/>
      <c r="G247" s="154"/>
      <c r="H247" s="154"/>
      <c r="I247" s="154"/>
      <c r="J247" s="119"/>
      <c r="K247" s="154"/>
      <c r="L247" s="119"/>
      <c r="M247" s="154"/>
      <c r="N247" s="154"/>
      <c r="O247" s="119"/>
      <c r="P247" s="154"/>
      <c r="Q247" s="154"/>
      <c r="R247" s="154"/>
      <c r="S247" s="133"/>
      <c r="T247" s="135"/>
    </row>
    <row r="248" spans="1:20" ht="12.75">
      <c r="A248" s="77">
        <f t="shared" si="3"/>
        <v>38220</v>
      </c>
      <c r="B248" s="133"/>
      <c r="C248" s="119"/>
      <c r="D248" s="154"/>
      <c r="E248" s="154"/>
      <c r="F248" s="119"/>
      <c r="G248" s="154"/>
      <c r="H248" s="154"/>
      <c r="I248" s="154"/>
      <c r="J248" s="119"/>
      <c r="K248" s="154"/>
      <c r="L248" s="119"/>
      <c r="M248" s="154"/>
      <c r="N248" s="154"/>
      <c r="O248" s="119"/>
      <c r="P248" s="154"/>
      <c r="Q248" s="154"/>
      <c r="R248" s="154"/>
      <c r="S248" s="133"/>
      <c r="T248" s="135"/>
    </row>
    <row r="249" spans="1:20" ht="12.75">
      <c r="A249" s="77">
        <f t="shared" si="3"/>
        <v>38221</v>
      </c>
      <c r="B249" s="133"/>
      <c r="C249" s="119"/>
      <c r="D249" s="154"/>
      <c r="E249" s="154"/>
      <c r="F249" s="119"/>
      <c r="G249" s="154"/>
      <c r="H249" s="154"/>
      <c r="I249" s="154"/>
      <c r="J249" s="119"/>
      <c r="K249" s="154"/>
      <c r="L249" s="119"/>
      <c r="M249" s="154"/>
      <c r="N249" s="154"/>
      <c r="O249" s="119"/>
      <c r="P249" s="154"/>
      <c r="Q249" s="154"/>
      <c r="R249" s="154"/>
      <c r="S249" s="133"/>
      <c r="T249" s="135"/>
    </row>
    <row r="250" spans="1:20" ht="12.75">
      <c r="A250" s="77">
        <f t="shared" si="3"/>
        <v>38222</v>
      </c>
      <c r="B250" s="133"/>
      <c r="C250" s="119"/>
      <c r="D250" s="154"/>
      <c r="E250" s="154"/>
      <c r="F250" s="119"/>
      <c r="G250" s="154"/>
      <c r="H250" s="154"/>
      <c r="I250" s="154"/>
      <c r="J250" s="119"/>
      <c r="K250" s="154"/>
      <c r="L250" s="119"/>
      <c r="M250" s="154"/>
      <c r="N250" s="154"/>
      <c r="O250" s="119"/>
      <c r="P250" s="154"/>
      <c r="Q250" s="154"/>
      <c r="R250" s="154"/>
      <c r="S250" s="133"/>
      <c r="T250" s="135"/>
    </row>
    <row r="251" spans="1:20" ht="12.75">
      <c r="A251" s="77">
        <f t="shared" si="3"/>
        <v>38223</v>
      </c>
      <c r="B251" s="133"/>
      <c r="C251" s="119"/>
      <c r="D251" s="154"/>
      <c r="E251" s="154"/>
      <c r="F251" s="119"/>
      <c r="G251" s="154"/>
      <c r="H251" s="154"/>
      <c r="I251" s="154"/>
      <c r="J251" s="119"/>
      <c r="K251" s="154"/>
      <c r="L251" s="119"/>
      <c r="M251" s="154"/>
      <c r="N251" s="154"/>
      <c r="O251" s="119"/>
      <c r="P251" s="154"/>
      <c r="Q251" s="154"/>
      <c r="R251" s="154"/>
      <c r="S251" s="133"/>
      <c r="T251" s="135"/>
    </row>
    <row r="252" spans="1:20" ht="12.75">
      <c r="A252" s="77">
        <f t="shared" si="3"/>
        <v>38224</v>
      </c>
      <c r="B252" s="133"/>
      <c r="C252" s="119"/>
      <c r="D252" s="154"/>
      <c r="E252" s="154"/>
      <c r="F252" s="119"/>
      <c r="G252" s="154"/>
      <c r="H252" s="154"/>
      <c r="I252" s="154"/>
      <c r="J252" s="119"/>
      <c r="K252" s="154"/>
      <c r="L252" s="119"/>
      <c r="M252" s="154"/>
      <c r="N252" s="154"/>
      <c r="O252" s="119"/>
      <c r="P252" s="154"/>
      <c r="Q252" s="154"/>
      <c r="R252" s="154"/>
      <c r="S252" s="133"/>
      <c r="T252" s="135"/>
    </row>
    <row r="253" spans="1:20" ht="12.75">
      <c r="A253" s="77">
        <f t="shared" si="3"/>
        <v>38225</v>
      </c>
      <c r="B253" s="133"/>
      <c r="C253" s="119"/>
      <c r="D253" s="154"/>
      <c r="E253" s="154"/>
      <c r="F253" s="119"/>
      <c r="G253" s="154"/>
      <c r="H253" s="154"/>
      <c r="I253" s="154"/>
      <c r="J253" s="119"/>
      <c r="K253" s="154"/>
      <c r="L253" s="119"/>
      <c r="M253" s="154"/>
      <c r="N253" s="154"/>
      <c r="O253" s="119"/>
      <c r="P253" s="154"/>
      <c r="Q253" s="154"/>
      <c r="R253" s="154"/>
      <c r="S253" s="133"/>
      <c r="T253" s="135"/>
    </row>
    <row r="254" spans="1:20" ht="12.75">
      <c r="A254" s="77">
        <f t="shared" si="3"/>
        <v>38226</v>
      </c>
      <c r="B254" s="133"/>
      <c r="C254" s="119"/>
      <c r="D254" s="154"/>
      <c r="E254" s="154"/>
      <c r="F254" s="119"/>
      <c r="G254" s="154"/>
      <c r="H254" s="154"/>
      <c r="I254" s="154"/>
      <c r="J254" s="119"/>
      <c r="K254" s="154"/>
      <c r="L254" s="119"/>
      <c r="M254" s="154"/>
      <c r="N254" s="154"/>
      <c r="O254" s="119"/>
      <c r="P254" s="154"/>
      <c r="Q254" s="154"/>
      <c r="R254" s="154"/>
      <c r="S254" s="133"/>
      <c r="T254" s="135"/>
    </row>
    <row r="255" spans="1:20" ht="12.75">
      <c r="A255" s="77">
        <f t="shared" si="3"/>
        <v>38227</v>
      </c>
      <c r="B255" s="133"/>
      <c r="C255" s="119"/>
      <c r="D255" s="154"/>
      <c r="E255" s="154"/>
      <c r="F255" s="119"/>
      <c r="G255" s="154"/>
      <c r="H255" s="154"/>
      <c r="I255" s="154"/>
      <c r="J255" s="119"/>
      <c r="K255" s="154"/>
      <c r="L255" s="119"/>
      <c r="M255" s="154"/>
      <c r="N255" s="154"/>
      <c r="O255" s="119"/>
      <c r="P255" s="154"/>
      <c r="Q255" s="154"/>
      <c r="R255" s="154"/>
      <c r="S255" s="133"/>
      <c r="T255" s="135"/>
    </row>
    <row r="256" spans="1:20" ht="12.75">
      <c r="A256" s="77">
        <f t="shared" si="3"/>
        <v>38228</v>
      </c>
      <c r="B256" s="133"/>
      <c r="C256" s="119"/>
      <c r="D256" s="154"/>
      <c r="E256" s="154"/>
      <c r="F256" s="119"/>
      <c r="G256" s="154"/>
      <c r="H256" s="154"/>
      <c r="I256" s="154"/>
      <c r="J256" s="119"/>
      <c r="K256" s="154"/>
      <c r="L256" s="119"/>
      <c r="M256" s="154"/>
      <c r="N256" s="154"/>
      <c r="O256" s="119"/>
      <c r="P256" s="154"/>
      <c r="Q256" s="154"/>
      <c r="R256" s="154"/>
      <c r="S256" s="133"/>
      <c r="T256" s="135"/>
    </row>
    <row r="257" spans="1:20" ht="12.75">
      <c r="A257" s="77">
        <f t="shared" si="3"/>
        <v>38229</v>
      </c>
      <c r="B257" s="133"/>
      <c r="C257" s="119"/>
      <c r="D257" s="154"/>
      <c r="E257" s="154"/>
      <c r="F257" s="119"/>
      <c r="G257" s="154"/>
      <c r="H257" s="154"/>
      <c r="I257" s="154"/>
      <c r="J257" s="119"/>
      <c r="K257" s="154"/>
      <c r="L257" s="119"/>
      <c r="M257" s="154"/>
      <c r="N257" s="154"/>
      <c r="O257" s="119"/>
      <c r="P257" s="154"/>
      <c r="Q257" s="154"/>
      <c r="R257" s="154"/>
      <c r="S257" s="133"/>
      <c r="T257" s="135"/>
    </row>
    <row r="258" spans="1:20" ht="12.75">
      <c r="A258" s="77">
        <f t="shared" si="3"/>
        <v>38230</v>
      </c>
      <c r="B258" s="133"/>
      <c r="C258" s="119"/>
      <c r="D258" s="154"/>
      <c r="E258" s="154"/>
      <c r="F258" s="119"/>
      <c r="G258" s="154"/>
      <c r="H258" s="154"/>
      <c r="I258" s="154"/>
      <c r="J258" s="119"/>
      <c r="K258" s="154"/>
      <c r="L258" s="119"/>
      <c r="M258" s="154"/>
      <c r="N258" s="154"/>
      <c r="O258" s="119"/>
      <c r="P258" s="154"/>
      <c r="Q258" s="154"/>
      <c r="R258" s="154"/>
      <c r="S258" s="133"/>
      <c r="T258" s="135"/>
    </row>
    <row r="259" spans="1:20" ht="12.75">
      <c r="A259" s="77">
        <f t="shared" si="3"/>
        <v>38231</v>
      </c>
      <c r="B259" s="133"/>
      <c r="C259" s="119"/>
      <c r="D259" s="154"/>
      <c r="E259" s="154"/>
      <c r="F259" s="119"/>
      <c r="G259" s="154"/>
      <c r="H259" s="154"/>
      <c r="I259" s="154"/>
      <c r="J259" s="119"/>
      <c r="K259" s="154"/>
      <c r="L259" s="119"/>
      <c r="M259" s="154"/>
      <c r="N259" s="154"/>
      <c r="O259" s="119"/>
      <c r="P259" s="154"/>
      <c r="Q259" s="154"/>
      <c r="R259" s="154"/>
      <c r="S259" s="133"/>
      <c r="T259" s="135"/>
    </row>
    <row r="260" spans="1:20" ht="12.75">
      <c r="A260" s="77">
        <f t="shared" si="3"/>
        <v>38232</v>
      </c>
      <c r="B260" s="133"/>
      <c r="C260" s="119"/>
      <c r="D260" s="154"/>
      <c r="E260" s="154"/>
      <c r="F260" s="119"/>
      <c r="G260" s="154"/>
      <c r="H260" s="154"/>
      <c r="I260" s="154"/>
      <c r="J260" s="119"/>
      <c r="K260" s="154"/>
      <c r="L260" s="119"/>
      <c r="M260" s="154"/>
      <c r="N260" s="154"/>
      <c r="O260" s="119"/>
      <c r="P260" s="154"/>
      <c r="Q260" s="154"/>
      <c r="R260" s="154"/>
      <c r="S260" s="133"/>
      <c r="T260" s="135"/>
    </row>
    <row r="261" spans="1:20" ht="12.75">
      <c r="A261" s="77">
        <f t="shared" si="3"/>
        <v>38233</v>
      </c>
      <c r="B261" s="133"/>
      <c r="C261" s="119"/>
      <c r="D261" s="154"/>
      <c r="E261" s="154"/>
      <c r="F261" s="119"/>
      <c r="G261" s="154"/>
      <c r="H261" s="154"/>
      <c r="I261" s="154"/>
      <c r="J261" s="119"/>
      <c r="K261" s="154"/>
      <c r="L261" s="119"/>
      <c r="M261" s="154"/>
      <c r="N261" s="154"/>
      <c r="O261" s="119"/>
      <c r="P261" s="154"/>
      <c r="Q261" s="154"/>
      <c r="R261" s="154"/>
      <c r="S261" s="133"/>
      <c r="T261" s="135"/>
    </row>
    <row r="262" spans="1:20" ht="12.75">
      <c r="A262" s="77">
        <f t="shared" si="3"/>
        <v>38234</v>
      </c>
      <c r="B262" s="133"/>
      <c r="C262" s="119"/>
      <c r="D262" s="154"/>
      <c r="E262" s="154"/>
      <c r="F262" s="119"/>
      <c r="G262" s="154"/>
      <c r="H262" s="154"/>
      <c r="I262" s="154"/>
      <c r="J262" s="119"/>
      <c r="K262" s="154"/>
      <c r="L262" s="119"/>
      <c r="M262" s="154"/>
      <c r="N262" s="154"/>
      <c r="O262" s="119"/>
      <c r="P262" s="154"/>
      <c r="Q262" s="154"/>
      <c r="R262" s="154"/>
      <c r="S262" s="133"/>
      <c r="T262" s="135"/>
    </row>
    <row r="263" spans="1:20" ht="12.75">
      <c r="A263" s="77">
        <f t="shared" si="3"/>
        <v>38235</v>
      </c>
      <c r="B263" s="133"/>
      <c r="C263" s="119"/>
      <c r="D263" s="154"/>
      <c r="E263" s="154"/>
      <c r="F263" s="119"/>
      <c r="G263" s="154"/>
      <c r="H263" s="154"/>
      <c r="I263" s="154"/>
      <c r="J263" s="119"/>
      <c r="K263" s="154"/>
      <c r="L263" s="119"/>
      <c r="M263" s="154"/>
      <c r="N263" s="154"/>
      <c r="O263" s="119"/>
      <c r="P263" s="154"/>
      <c r="Q263" s="154"/>
      <c r="R263" s="154"/>
      <c r="S263" s="133"/>
      <c r="T263" s="135"/>
    </row>
    <row r="264" spans="1:20" ht="12.75">
      <c r="A264" s="77">
        <f t="shared" si="3"/>
        <v>38236</v>
      </c>
      <c r="B264" s="133"/>
      <c r="C264" s="119"/>
      <c r="D264" s="154"/>
      <c r="E264" s="154"/>
      <c r="F264" s="119"/>
      <c r="G264" s="154"/>
      <c r="H264" s="154"/>
      <c r="I264" s="154"/>
      <c r="J264" s="119"/>
      <c r="K264" s="154"/>
      <c r="L264" s="119"/>
      <c r="M264" s="154"/>
      <c r="N264" s="154"/>
      <c r="O264" s="119"/>
      <c r="P264" s="154"/>
      <c r="Q264" s="154"/>
      <c r="R264" s="154"/>
      <c r="S264" s="133"/>
      <c r="T264" s="135"/>
    </row>
    <row r="265" spans="1:20" ht="12.75">
      <c r="A265" s="77">
        <f t="shared" si="3"/>
        <v>38237</v>
      </c>
      <c r="B265" s="133"/>
      <c r="C265" s="119"/>
      <c r="D265" s="154"/>
      <c r="E265" s="154"/>
      <c r="F265" s="119"/>
      <c r="G265" s="154"/>
      <c r="H265" s="154"/>
      <c r="I265" s="154"/>
      <c r="J265" s="119"/>
      <c r="K265" s="154"/>
      <c r="L265" s="119"/>
      <c r="M265" s="154"/>
      <c r="N265" s="154"/>
      <c r="O265" s="119"/>
      <c r="P265" s="154"/>
      <c r="Q265" s="154"/>
      <c r="R265" s="154"/>
      <c r="S265" s="133"/>
      <c r="T265" s="135"/>
    </row>
    <row r="266" spans="1:20" ht="12.75">
      <c r="A266" s="77">
        <f t="shared" si="3"/>
        <v>38238</v>
      </c>
      <c r="B266" s="133"/>
      <c r="C266" s="119"/>
      <c r="D266" s="154"/>
      <c r="E266" s="154"/>
      <c r="F266" s="119"/>
      <c r="G266" s="154"/>
      <c r="H266" s="154"/>
      <c r="I266" s="154"/>
      <c r="J266" s="119"/>
      <c r="K266" s="154"/>
      <c r="L266" s="119"/>
      <c r="M266" s="154"/>
      <c r="N266" s="154"/>
      <c r="O266" s="119"/>
      <c r="P266" s="154"/>
      <c r="Q266" s="154"/>
      <c r="R266" s="154"/>
      <c r="S266" s="133"/>
      <c r="T266" s="135"/>
    </row>
    <row r="267" spans="1:20" ht="12.75">
      <c r="A267" s="77">
        <f t="shared" si="3"/>
        <v>38239</v>
      </c>
      <c r="B267" s="133"/>
      <c r="C267" s="119"/>
      <c r="D267" s="154"/>
      <c r="E267" s="154"/>
      <c r="F267" s="119"/>
      <c r="G267" s="154"/>
      <c r="H267" s="154"/>
      <c r="I267" s="154"/>
      <c r="J267" s="119"/>
      <c r="K267" s="154"/>
      <c r="L267" s="119"/>
      <c r="M267" s="154"/>
      <c r="N267" s="154"/>
      <c r="O267" s="119"/>
      <c r="P267" s="154"/>
      <c r="Q267" s="154"/>
      <c r="R267" s="154"/>
      <c r="S267" s="133"/>
      <c r="T267" s="135"/>
    </row>
    <row r="268" spans="1:20" ht="12.75">
      <c r="A268" s="77">
        <f t="shared" si="3"/>
        <v>38240</v>
      </c>
      <c r="B268" s="133"/>
      <c r="C268" s="119"/>
      <c r="D268" s="154"/>
      <c r="E268" s="154"/>
      <c r="F268" s="119"/>
      <c r="G268" s="154"/>
      <c r="H268" s="154"/>
      <c r="I268" s="154"/>
      <c r="J268" s="119"/>
      <c r="K268" s="154"/>
      <c r="L268" s="119"/>
      <c r="M268" s="154"/>
      <c r="N268" s="154"/>
      <c r="O268" s="119"/>
      <c r="P268" s="154"/>
      <c r="Q268" s="154"/>
      <c r="R268" s="154"/>
      <c r="S268" s="133"/>
      <c r="T268" s="135"/>
    </row>
    <row r="269" spans="1:20" ht="12.75">
      <c r="A269" s="77">
        <f t="shared" si="3"/>
        <v>38241</v>
      </c>
      <c r="B269" s="133"/>
      <c r="C269" s="119"/>
      <c r="D269" s="154"/>
      <c r="E269" s="154"/>
      <c r="F269" s="119"/>
      <c r="G269" s="154"/>
      <c r="H269" s="154"/>
      <c r="I269" s="154"/>
      <c r="J269" s="119"/>
      <c r="K269" s="154"/>
      <c r="L269" s="119"/>
      <c r="M269" s="154"/>
      <c r="N269" s="154"/>
      <c r="O269" s="119"/>
      <c r="P269" s="154"/>
      <c r="Q269" s="154"/>
      <c r="R269" s="154"/>
      <c r="S269" s="133"/>
      <c r="T269" s="135"/>
    </row>
    <row r="270" spans="1:20" ht="12.75">
      <c r="A270" s="77">
        <f t="shared" si="3"/>
        <v>38242</v>
      </c>
      <c r="B270" s="133"/>
      <c r="C270" s="119"/>
      <c r="D270" s="154"/>
      <c r="E270" s="154"/>
      <c r="F270" s="119"/>
      <c r="G270" s="154"/>
      <c r="H270" s="154"/>
      <c r="I270" s="154"/>
      <c r="J270" s="119"/>
      <c r="K270" s="154"/>
      <c r="L270" s="119"/>
      <c r="M270" s="154"/>
      <c r="N270" s="154"/>
      <c r="O270" s="119"/>
      <c r="P270" s="154"/>
      <c r="Q270" s="154"/>
      <c r="R270" s="154"/>
      <c r="S270" s="133"/>
      <c r="T270" s="135"/>
    </row>
    <row r="271" spans="1:20" ht="12.75">
      <c r="A271" s="77">
        <f t="shared" si="3"/>
        <v>38243</v>
      </c>
      <c r="B271" s="133"/>
      <c r="C271" s="119"/>
      <c r="D271" s="154"/>
      <c r="E271" s="154"/>
      <c r="F271" s="119"/>
      <c r="G271" s="154"/>
      <c r="H271" s="154"/>
      <c r="I271" s="154"/>
      <c r="J271" s="119"/>
      <c r="K271" s="154"/>
      <c r="L271" s="119"/>
      <c r="M271" s="154"/>
      <c r="N271" s="154"/>
      <c r="O271" s="119"/>
      <c r="P271" s="154"/>
      <c r="Q271" s="154"/>
      <c r="R271" s="154"/>
      <c r="S271" s="133"/>
      <c r="T271" s="135"/>
    </row>
    <row r="272" spans="1:20" ht="12.75">
      <c r="A272" s="77">
        <f t="shared" si="3"/>
        <v>38244</v>
      </c>
      <c r="B272" s="133"/>
      <c r="C272" s="119"/>
      <c r="D272" s="154"/>
      <c r="E272" s="154"/>
      <c r="F272" s="119"/>
      <c r="G272" s="154"/>
      <c r="H272" s="154"/>
      <c r="I272" s="154"/>
      <c r="J272" s="119"/>
      <c r="K272" s="154"/>
      <c r="L272" s="119"/>
      <c r="M272" s="154"/>
      <c r="N272" s="154"/>
      <c r="O272" s="119"/>
      <c r="P272" s="154"/>
      <c r="Q272" s="154"/>
      <c r="R272" s="154"/>
      <c r="S272" s="133"/>
      <c r="T272" s="135"/>
    </row>
    <row r="273" spans="1:20" ht="12.75">
      <c r="A273" s="77">
        <f aca="true" t="shared" si="4" ref="A273:A336">A272+1</f>
        <v>38245</v>
      </c>
      <c r="B273" s="133"/>
      <c r="C273" s="119"/>
      <c r="D273" s="154"/>
      <c r="E273" s="154"/>
      <c r="F273" s="119"/>
      <c r="G273" s="154"/>
      <c r="H273" s="154"/>
      <c r="I273" s="154"/>
      <c r="J273" s="119"/>
      <c r="K273" s="154"/>
      <c r="L273" s="119"/>
      <c r="M273" s="154"/>
      <c r="N273" s="154"/>
      <c r="O273" s="119"/>
      <c r="P273" s="154"/>
      <c r="Q273" s="154"/>
      <c r="R273" s="154"/>
      <c r="S273" s="133"/>
      <c r="T273" s="135"/>
    </row>
    <row r="274" spans="1:20" ht="12.75">
      <c r="A274" s="77">
        <f t="shared" si="4"/>
        <v>38246</v>
      </c>
      <c r="B274" s="133"/>
      <c r="C274" s="119"/>
      <c r="D274" s="154"/>
      <c r="E274" s="154"/>
      <c r="F274" s="119"/>
      <c r="G274" s="154"/>
      <c r="H274" s="154"/>
      <c r="I274" s="154"/>
      <c r="J274" s="119"/>
      <c r="K274" s="154"/>
      <c r="L274" s="119"/>
      <c r="M274" s="154"/>
      <c r="N274" s="154"/>
      <c r="O274" s="119"/>
      <c r="P274" s="154"/>
      <c r="Q274" s="154"/>
      <c r="R274" s="154"/>
      <c r="S274" s="133"/>
      <c r="T274" s="135"/>
    </row>
    <row r="275" spans="1:20" ht="12.75">
      <c r="A275" s="77">
        <f t="shared" si="4"/>
        <v>38247</v>
      </c>
      <c r="B275" s="133"/>
      <c r="C275" s="119"/>
      <c r="D275" s="154"/>
      <c r="E275" s="154"/>
      <c r="F275" s="119"/>
      <c r="G275" s="154"/>
      <c r="H275" s="154"/>
      <c r="I275" s="154"/>
      <c r="J275" s="119"/>
      <c r="K275" s="154"/>
      <c r="L275" s="119"/>
      <c r="M275" s="154"/>
      <c r="N275" s="154"/>
      <c r="O275" s="119"/>
      <c r="P275" s="154"/>
      <c r="Q275" s="154"/>
      <c r="R275" s="154"/>
      <c r="S275" s="133"/>
      <c r="T275" s="135"/>
    </row>
    <row r="276" spans="1:20" ht="12.75">
      <c r="A276" s="77">
        <f t="shared" si="4"/>
        <v>38248</v>
      </c>
      <c r="B276" s="133"/>
      <c r="C276" s="119"/>
      <c r="D276" s="154"/>
      <c r="E276" s="154"/>
      <c r="F276" s="119"/>
      <c r="G276" s="154"/>
      <c r="H276" s="154"/>
      <c r="I276" s="154"/>
      <c r="J276" s="119"/>
      <c r="K276" s="154"/>
      <c r="L276" s="119"/>
      <c r="M276" s="154"/>
      <c r="N276" s="154"/>
      <c r="O276" s="119"/>
      <c r="P276" s="154"/>
      <c r="Q276" s="154"/>
      <c r="R276" s="154"/>
      <c r="S276" s="133"/>
      <c r="T276" s="135"/>
    </row>
    <row r="277" spans="1:20" ht="12.75">
      <c r="A277" s="77">
        <f t="shared" si="4"/>
        <v>38249</v>
      </c>
      <c r="B277" s="133"/>
      <c r="C277" s="119"/>
      <c r="D277" s="154"/>
      <c r="E277" s="154"/>
      <c r="F277" s="119"/>
      <c r="G277" s="154"/>
      <c r="H277" s="154"/>
      <c r="I277" s="154"/>
      <c r="J277" s="119"/>
      <c r="K277" s="154"/>
      <c r="L277" s="119"/>
      <c r="M277" s="154"/>
      <c r="N277" s="154"/>
      <c r="O277" s="119"/>
      <c r="P277" s="154"/>
      <c r="Q277" s="154"/>
      <c r="R277" s="154"/>
      <c r="S277" s="133"/>
      <c r="T277" s="135"/>
    </row>
    <row r="278" spans="1:20" ht="12.75">
      <c r="A278" s="77">
        <f t="shared" si="4"/>
        <v>38250</v>
      </c>
      <c r="B278" s="133"/>
      <c r="C278" s="119"/>
      <c r="D278" s="154"/>
      <c r="E278" s="154"/>
      <c r="F278" s="119"/>
      <c r="G278" s="154"/>
      <c r="H278" s="154"/>
      <c r="I278" s="154"/>
      <c r="J278" s="119"/>
      <c r="K278" s="154"/>
      <c r="L278" s="119"/>
      <c r="M278" s="154"/>
      <c r="N278" s="154"/>
      <c r="O278" s="119"/>
      <c r="P278" s="154"/>
      <c r="Q278" s="154"/>
      <c r="R278" s="154"/>
      <c r="S278" s="133"/>
      <c r="T278" s="135"/>
    </row>
    <row r="279" spans="1:20" ht="12.75">
      <c r="A279" s="77">
        <f t="shared" si="4"/>
        <v>38251</v>
      </c>
      <c r="B279" s="133"/>
      <c r="C279" s="119"/>
      <c r="D279" s="154"/>
      <c r="E279" s="154"/>
      <c r="F279" s="119"/>
      <c r="G279" s="154"/>
      <c r="H279" s="154"/>
      <c r="I279" s="154"/>
      <c r="J279" s="119"/>
      <c r="K279" s="154"/>
      <c r="L279" s="119"/>
      <c r="M279" s="154"/>
      <c r="N279" s="154"/>
      <c r="O279" s="119"/>
      <c r="P279" s="154"/>
      <c r="Q279" s="154"/>
      <c r="R279" s="154"/>
      <c r="S279" s="133"/>
      <c r="T279" s="135"/>
    </row>
    <row r="280" spans="1:20" ht="12.75">
      <c r="A280" s="77">
        <f t="shared" si="4"/>
        <v>38252</v>
      </c>
      <c r="B280" s="133"/>
      <c r="C280" s="119"/>
      <c r="D280" s="154"/>
      <c r="E280" s="154"/>
      <c r="F280" s="119"/>
      <c r="G280" s="154"/>
      <c r="H280" s="154"/>
      <c r="I280" s="154"/>
      <c r="J280" s="119"/>
      <c r="K280" s="154"/>
      <c r="L280" s="119"/>
      <c r="M280" s="154"/>
      <c r="N280" s="154"/>
      <c r="O280" s="119"/>
      <c r="P280" s="154"/>
      <c r="Q280" s="154"/>
      <c r="R280" s="154"/>
      <c r="S280" s="133"/>
      <c r="T280" s="135"/>
    </row>
    <row r="281" spans="1:20" ht="12.75">
      <c r="A281" s="77">
        <f t="shared" si="4"/>
        <v>38253</v>
      </c>
      <c r="B281" s="133"/>
      <c r="C281" s="119"/>
      <c r="D281" s="154"/>
      <c r="E281" s="154"/>
      <c r="F281" s="119"/>
      <c r="G281" s="154"/>
      <c r="H281" s="154"/>
      <c r="I281" s="154"/>
      <c r="J281" s="119"/>
      <c r="K281" s="154"/>
      <c r="L281" s="119"/>
      <c r="M281" s="154"/>
      <c r="N281" s="154"/>
      <c r="O281" s="119"/>
      <c r="P281" s="154"/>
      <c r="Q281" s="154"/>
      <c r="R281" s="154"/>
      <c r="S281" s="133"/>
      <c r="T281" s="135"/>
    </row>
    <row r="282" spans="1:20" ht="12.75">
      <c r="A282" s="77">
        <f t="shared" si="4"/>
        <v>38254</v>
      </c>
      <c r="B282" s="133"/>
      <c r="C282" s="119"/>
      <c r="D282" s="154"/>
      <c r="E282" s="154"/>
      <c r="F282" s="119"/>
      <c r="G282" s="154"/>
      <c r="H282" s="154"/>
      <c r="I282" s="154"/>
      <c r="J282" s="119"/>
      <c r="K282" s="154"/>
      <c r="L282" s="119"/>
      <c r="M282" s="154"/>
      <c r="N282" s="154"/>
      <c r="O282" s="119"/>
      <c r="P282" s="154"/>
      <c r="Q282" s="154"/>
      <c r="R282" s="154"/>
      <c r="S282" s="133"/>
      <c r="T282" s="135"/>
    </row>
    <row r="283" spans="1:20" ht="12.75">
      <c r="A283" s="77">
        <f t="shared" si="4"/>
        <v>38255</v>
      </c>
      <c r="B283" s="133"/>
      <c r="C283" s="119"/>
      <c r="D283" s="154"/>
      <c r="E283" s="154"/>
      <c r="F283" s="119"/>
      <c r="G283" s="154"/>
      <c r="H283" s="154"/>
      <c r="I283" s="154"/>
      <c r="J283" s="119"/>
      <c r="K283" s="154"/>
      <c r="L283" s="119"/>
      <c r="M283" s="154"/>
      <c r="N283" s="154"/>
      <c r="O283" s="119"/>
      <c r="P283" s="154"/>
      <c r="Q283" s="154"/>
      <c r="R283" s="154"/>
      <c r="S283" s="133"/>
      <c r="T283" s="135"/>
    </row>
    <row r="284" spans="1:20" ht="12.75">
      <c r="A284" s="77">
        <f t="shared" si="4"/>
        <v>38256</v>
      </c>
      <c r="B284" s="133"/>
      <c r="C284" s="119"/>
      <c r="D284" s="154"/>
      <c r="E284" s="154"/>
      <c r="F284" s="119"/>
      <c r="G284" s="154"/>
      <c r="H284" s="154"/>
      <c r="I284" s="154"/>
      <c r="J284" s="119"/>
      <c r="K284" s="154"/>
      <c r="L284" s="119"/>
      <c r="M284" s="154"/>
      <c r="N284" s="154"/>
      <c r="O284" s="119"/>
      <c r="P284" s="154"/>
      <c r="Q284" s="154"/>
      <c r="R284" s="154"/>
      <c r="S284" s="133"/>
      <c r="T284" s="135"/>
    </row>
    <row r="285" spans="1:20" ht="12.75">
      <c r="A285" s="77">
        <f t="shared" si="4"/>
        <v>38257</v>
      </c>
      <c r="B285" s="133"/>
      <c r="C285" s="119"/>
      <c r="D285" s="154"/>
      <c r="E285" s="154"/>
      <c r="F285" s="119"/>
      <c r="G285" s="154"/>
      <c r="H285" s="154"/>
      <c r="I285" s="154"/>
      <c r="J285" s="119"/>
      <c r="K285" s="154"/>
      <c r="L285" s="119"/>
      <c r="M285" s="154"/>
      <c r="N285" s="154"/>
      <c r="O285" s="119"/>
      <c r="P285" s="154"/>
      <c r="Q285" s="154"/>
      <c r="R285" s="154"/>
      <c r="S285" s="133"/>
      <c r="T285" s="135"/>
    </row>
    <row r="286" spans="1:20" ht="12.75">
      <c r="A286" s="77">
        <f t="shared" si="4"/>
        <v>38258</v>
      </c>
      <c r="B286" s="133"/>
      <c r="C286" s="119"/>
      <c r="D286" s="154"/>
      <c r="E286" s="154"/>
      <c r="F286" s="119"/>
      <c r="G286" s="154"/>
      <c r="H286" s="154"/>
      <c r="I286" s="154"/>
      <c r="J286" s="119"/>
      <c r="K286" s="154"/>
      <c r="L286" s="119"/>
      <c r="M286" s="154"/>
      <c r="N286" s="154"/>
      <c r="O286" s="119"/>
      <c r="P286" s="154"/>
      <c r="Q286" s="154"/>
      <c r="R286" s="154"/>
      <c r="S286" s="133"/>
      <c r="T286" s="135"/>
    </row>
    <row r="287" spans="1:20" ht="12.75">
      <c r="A287" s="77">
        <f t="shared" si="4"/>
        <v>38259</v>
      </c>
      <c r="B287" s="133"/>
      <c r="C287" s="119"/>
      <c r="D287" s="154"/>
      <c r="E287" s="154"/>
      <c r="F287" s="119"/>
      <c r="G287" s="154"/>
      <c r="H287" s="154"/>
      <c r="I287" s="154"/>
      <c r="J287" s="119"/>
      <c r="K287" s="154"/>
      <c r="L287" s="119"/>
      <c r="M287" s="154"/>
      <c r="N287" s="154"/>
      <c r="O287" s="119"/>
      <c r="P287" s="154"/>
      <c r="Q287" s="154"/>
      <c r="R287" s="154"/>
      <c r="S287" s="133"/>
      <c r="T287" s="135"/>
    </row>
    <row r="288" spans="1:20" ht="12.75">
      <c r="A288" s="77">
        <f t="shared" si="4"/>
        <v>38260</v>
      </c>
      <c r="B288" s="133"/>
      <c r="C288" s="119"/>
      <c r="D288" s="154"/>
      <c r="E288" s="154"/>
      <c r="F288" s="119"/>
      <c r="G288" s="154"/>
      <c r="H288" s="154"/>
      <c r="I288" s="154"/>
      <c r="J288" s="119"/>
      <c r="K288" s="154"/>
      <c r="L288" s="119"/>
      <c r="M288" s="154"/>
      <c r="N288" s="154"/>
      <c r="O288" s="119"/>
      <c r="P288" s="154"/>
      <c r="Q288" s="154"/>
      <c r="R288" s="154"/>
      <c r="S288" s="133"/>
      <c r="T288" s="135"/>
    </row>
    <row r="289" spans="1:20" ht="12.75">
      <c r="A289" s="77">
        <f t="shared" si="4"/>
        <v>38261</v>
      </c>
      <c r="B289" s="133"/>
      <c r="C289" s="119"/>
      <c r="D289" s="154"/>
      <c r="E289" s="154"/>
      <c r="F289" s="119"/>
      <c r="G289" s="154"/>
      <c r="H289" s="154"/>
      <c r="I289" s="154"/>
      <c r="J289" s="119"/>
      <c r="K289" s="154"/>
      <c r="L289" s="119"/>
      <c r="M289" s="154"/>
      <c r="N289" s="154"/>
      <c r="O289" s="119"/>
      <c r="P289" s="154"/>
      <c r="Q289" s="154"/>
      <c r="R289" s="154"/>
      <c r="S289" s="133"/>
      <c r="T289" s="135"/>
    </row>
    <row r="290" spans="1:20" ht="12.75">
      <c r="A290" s="77">
        <f t="shared" si="4"/>
        <v>38262</v>
      </c>
      <c r="B290" s="133"/>
      <c r="C290" s="119"/>
      <c r="D290" s="154"/>
      <c r="E290" s="154"/>
      <c r="F290" s="119"/>
      <c r="G290" s="154"/>
      <c r="H290" s="154"/>
      <c r="I290" s="154"/>
      <c r="J290" s="119"/>
      <c r="K290" s="154"/>
      <c r="L290" s="119"/>
      <c r="M290" s="154"/>
      <c r="N290" s="154"/>
      <c r="O290" s="119"/>
      <c r="P290" s="154"/>
      <c r="Q290" s="154"/>
      <c r="R290" s="154"/>
      <c r="S290" s="133"/>
      <c r="T290" s="135"/>
    </row>
    <row r="291" spans="1:20" ht="12.75">
      <c r="A291" s="77">
        <f t="shared" si="4"/>
        <v>38263</v>
      </c>
      <c r="B291" s="133"/>
      <c r="C291" s="119"/>
      <c r="D291" s="154"/>
      <c r="E291" s="154"/>
      <c r="F291" s="119"/>
      <c r="G291" s="154"/>
      <c r="H291" s="154"/>
      <c r="I291" s="154"/>
      <c r="J291" s="119"/>
      <c r="K291" s="154"/>
      <c r="L291" s="119"/>
      <c r="M291" s="154"/>
      <c r="N291" s="154"/>
      <c r="O291" s="119"/>
      <c r="P291" s="154"/>
      <c r="Q291" s="154"/>
      <c r="R291" s="154"/>
      <c r="S291" s="133"/>
      <c r="T291" s="135"/>
    </row>
    <row r="292" spans="1:20" ht="12.75">
      <c r="A292" s="77">
        <f t="shared" si="4"/>
        <v>38264</v>
      </c>
      <c r="B292" s="133"/>
      <c r="C292" s="119"/>
      <c r="D292" s="154"/>
      <c r="E292" s="154"/>
      <c r="F292" s="119"/>
      <c r="G292" s="154"/>
      <c r="H292" s="154"/>
      <c r="I292" s="154"/>
      <c r="J292" s="119"/>
      <c r="K292" s="154"/>
      <c r="L292" s="119"/>
      <c r="M292" s="154"/>
      <c r="N292" s="154"/>
      <c r="O292" s="119"/>
      <c r="P292" s="154"/>
      <c r="Q292" s="154"/>
      <c r="R292" s="154"/>
      <c r="S292" s="133"/>
      <c r="T292" s="135"/>
    </row>
    <row r="293" spans="1:20" ht="12.75">
      <c r="A293" s="77">
        <f t="shared" si="4"/>
        <v>38265</v>
      </c>
      <c r="B293" s="133"/>
      <c r="C293" s="119"/>
      <c r="D293" s="154"/>
      <c r="E293" s="154"/>
      <c r="F293" s="119"/>
      <c r="G293" s="154"/>
      <c r="H293" s="154"/>
      <c r="I293" s="154"/>
      <c r="J293" s="119"/>
      <c r="K293" s="154"/>
      <c r="L293" s="119"/>
      <c r="M293" s="154"/>
      <c r="N293" s="154"/>
      <c r="O293" s="119"/>
      <c r="P293" s="154"/>
      <c r="Q293" s="154"/>
      <c r="R293" s="154"/>
      <c r="S293" s="133"/>
      <c r="T293" s="135"/>
    </row>
    <row r="294" spans="1:20" ht="12.75">
      <c r="A294" s="77">
        <f t="shared" si="4"/>
        <v>38266</v>
      </c>
      <c r="B294" s="133"/>
      <c r="C294" s="119"/>
      <c r="D294" s="154"/>
      <c r="E294" s="154"/>
      <c r="F294" s="119"/>
      <c r="G294" s="154"/>
      <c r="H294" s="154"/>
      <c r="I294" s="154"/>
      <c r="J294" s="119"/>
      <c r="K294" s="154"/>
      <c r="L294" s="119"/>
      <c r="M294" s="154"/>
      <c r="N294" s="154"/>
      <c r="O294" s="119"/>
      <c r="P294" s="154"/>
      <c r="Q294" s="154"/>
      <c r="R294" s="154"/>
      <c r="S294" s="133"/>
      <c r="T294" s="135"/>
    </row>
    <row r="295" spans="1:20" ht="12.75">
      <c r="A295" s="77">
        <f t="shared" si="4"/>
        <v>38267</v>
      </c>
      <c r="B295" s="133"/>
      <c r="C295" s="119"/>
      <c r="D295" s="154"/>
      <c r="E295" s="154"/>
      <c r="F295" s="119"/>
      <c r="G295" s="154"/>
      <c r="H295" s="154"/>
      <c r="I295" s="154"/>
      <c r="J295" s="119"/>
      <c r="K295" s="154"/>
      <c r="L295" s="119"/>
      <c r="M295" s="154"/>
      <c r="N295" s="154"/>
      <c r="O295" s="119"/>
      <c r="P295" s="154"/>
      <c r="Q295" s="154"/>
      <c r="R295" s="154"/>
      <c r="S295" s="133"/>
      <c r="T295" s="135"/>
    </row>
    <row r="296" spans="1:20" ht="12.75">
      <c r="A296" s="77">
        <f t="shared" si="4"/>
        <v>38268</v>
      </c>
      <c r="B296" s="133"/>
      <c r="C296" s="119"/>
      <c r="D296" s="154"/>
      <c r="E296" s="154"/>
      <c r="F296" s="119"/>
      <c r="G296" s="154"/>
      <c r="H296" s="154"/>
      <c r="I296" s="154"/>
      <c r="J296" s="119"/>
      <c r="K296" s="154"/>
      <c r="L296" s="119"/>
      <c r="M296" s="154"/>
      <c r="N296" s="154"/>
      <c r="O296" s="119"/>
      <c r="P296" s="154"/>
      <c r="Q296" s="154"/>
      <c r="R296" s="154"/>
      <c r="S296" s="133"/>
      <c r="T296" s="135"/>
    </row>
    <row r="297" spans="1:20" ht="12.75">
      <c r="A297" s="77">
        <f t="shared" si="4"/>
        <v>38269</v>
      </c>
      <c r="B297" s="133"/>
      <c r="C297" s="119"/>
      <c r="D297" s="154"/>
      <c r="E297" s="154"/>
      <c r="F297" s="119"/>
      <c r="G297" s="154"/>
      <c r="H297" s="154"/>
      <c r="I297" s="154"/>
      <c r="J297" s="119"/>
      <c r="K297" s="154"/>
      <c r="L297" s="119"/>
      <c r="M297" s="154"/>
      <c r="N297" s="154"/>
      <c r="O297" s="119"/>
      <c r="P297" s="154"/>
      <c r="Q297" s="154"/>
      <c r="R297" s="154"/>
      <c r="S297" s="133"/>
      <c r="T297" s="135"/>
    </row>
    <row r="298" spans="1:20" ht="12.75">
      <c r="A298" s="77">
        <f t="shared" si="4"/>
        <v>38270</v>
      </c>
      <c r="B298" s="133"/>
      <c r="C298" s="119"/>
      <c r="D298" s="154"/>
      <c r="E298" s="154"/>
      <c r="F298" s="119"/>
      <c r="G298" s="154"/>
      <c r="H298" s="154"/>
      <c r="I298" s="154"/>
      <c r="J298" s="119"/>
      <c r="K298" s="154"/>
      <c r="L298" s="119"/>
      <c r="M298" s="154"/>
      <c r="N298" s="154"/>
      <c r="O298" s="119"/>
      <c r="P298" s="154"/>
      <c r="Q298" s="154"/>
      <c r="R298" s="154"/>
      <c r="S298" s="133"/>
      <c r="T298" s="135"/>
    </row>
    <row r="299" spans="1:20" ht="12.75">
      <c r="A299" s="77">
        <f t="shared" si="4"/>
        <v>38271</v>
      </c>
      <c r="B299" s="133"/>
      <c r="C299" s="119"/>
      <c r="D299" s="154"/>
      <c r="E299" s="154"/>
      <c r="F299" s="119"/>
      <c r="G299" s="154"/>
      <c r="H299" s="154"/>
      <c r="I299" s="154"/>
      <c r="J299" s="119"/>
      <c r="K299" s="154"/>
      <c r="L299" s="119"/>
      <c r="M299" s="154"/>
      <c r="N299" s="154"/>
      <c r="O299" s="119"/>
      <c r="P299" s="154"/>
      <c r="Q299" s="154"/>
      <c r="R299" s="154"/>
      <c r="S299" s="133"/>
      <c r="T299" s="135"/>
    </row>
    <row r="300" spans="1:20" ht="12.75">
      <c r="A300" s="77">
        <f t="shared" si="4"/>
        <v>38272</v>
      </c>
      <c r="B300" s="133"/>
      <c r="C300" s="119"/>
      <c r="D300" s="154"/>
      <c r="E300" s="154"/>
      <c r="F300" s="119"/>
      <c r="G300" s="154"/>
      <c r="H300" s="154"/>
      <c r="I300" s="154"/>
      <c r="J300" s="119"/>
      <c r="K300" s="154"/>
      <c r="L300" s="119"/>
      <c r="M300" s="154"/>
      <c r="N300" s="154"/>
      <c r="O300" s="119"/>
      <c r="P300" s="154"/>
      <c r="Q300" s="154"/>
      <c r="R300" s="154"/>
      <c r="S300" s="133"/>
      <c r="T300" s="135"/>
    </row>
    <row r="301" spans="1:20" ht="12.75">
      <c r="A301" s="77">
        <f t="shared" si="4"/>
        <v>38273</v>
      </c>
      <c r="B301" s="133"/>
      <c r="C301" s="119"/>
      <c r="D301" s="154"/>
      <c r="E301" s="154"/>
      <c r="F301" s="119"/>
      <c r="G301" s="154"/>
      <c r="H301" s="154"/>
      <c r="I301" s="154"/>
      <c r="J301" s="119"/>
      <c r="K301" s="154"/>
      <c r="L301" s="119"/>
      <c r="M301" s="154"/>
      <c r="N301" s="154"/>
      <c r="O301" s="119"/>
      <c r="P301" s="154"/>
      <c r="Q301" s="154"/>
      <c r="R301" s="154"/>
      <c r="S301" s="133"/>
      <c r="T301" s="135"/>
    </row>
    <row r="302" spans="1:20" ht="12.75">
      <c r="A302" s="77">
        <f t="shared" si="4"/>
        <v>38274</v>
      </c>
      <c r="B302" s="133"/>
      <c r="C302" s="119"/>
      <c r="D302" s="154"/>
      <c r="E302" s="154"/>
      <c r="F302" s="119"/>
      <c r="G302" s="154"/>
      <c r="H302" s="154"/>
      <c r="I302" s="154"/>
      <c r="J302" s="119"/>
      <c r="K302" s="154"/>
      <c r="L302" s="119"/>
      <c r="M302" s="154"/>
      <c r="N302" s="154"/>
      <c r="O302" s="119"/>
      <c r="P302" s="154"/>
      <c r="Q302" s="154"/>
      <c r="R302" s="154"/>
      <c r="S302" s="133"/>
      <c r="T302" s="135"/>
    </row>
    <row r="303" spans="1:20" ht="12.75">
      <c r="A303" s="77">
        <f t="shared" si="4"/>
        <v>38275</v>
      </c>
      <c r="B303" s="133"/>
      <c r="C303" s="119"/>
      <c r="D303" s="154"/>
      <c r="E303" s="154"/>
      <c r="F303" s="119"/>
      <c r="G303" s="154"/>
      <c r="H303" s="154"/>
      <c r="I303" s="154"/>
      <c r="J303" s="119"/>
      <c r="K303" s="154"/>
      <c r="L303" s="119"/>
      <c r="M303" s="154"/>
      <c r="N303" s="154"/>
      <c r="O303" s="119"/>
      <c r="P303" s="154"/>
      <c r="Q303" s="154"/>
      <c r="R303" s="154"/>
      <c r="S303" s="133"/>
      <c r="T303" s="135"/>
    </row>
    <row r="304" spans="1:20" ht="12.75">
      <c r="A304" s="77">
        <f t="shared" si="4"/>
        <v>38276</v>
      </c>
      <c r="B304" s="133"/>
      <c r="C304" s="119"/>
      <c r="D304" s="154"/>
      <c r="E304" s="154"/>
      <c r="F304" s="119"/>
      <c r="G304" s="154"/>
      <c r="H304" s="154"/>
      <c r="I304" s="154"/>
      <c r="J304" s="119"/>
      <c r="K304" s="154"/>
      <c r="L304" s="119"/>
      <c r="M304" s="154"/>
      <c r="N304" s="154"/>
      <c r="O304" s="119"/>
      <c r="P304" s="154"/>
      <c r="Q304" s="154"/>
      <c r="R304" s="154"/>
      <c r="S304" s="133"/>
      <c r="T304" s="135"/>
    </row>
    <row r="305" spans="1:20" ht="12.75">
      <c r="A305" s="77">
        <f t="shared" si="4"/>
        <v>38277</v>
      </c>
      <c r="B305" s="133"/>
      <c r="C305" s="119"/>
      <c r="D305" s="154"/>
      <c r="E305" s="154"/>
      <c r="F305" s="119"/>
      <c r="G305" s="154"/>
      <c r="H305" s="154"/>
      <c r="I305" s="154"/>
      <c r="J305" s="119"/>
      <c r="K305" s="154"/>
      <c r="L305" s="119"/>
      <c r="M305" s="154"/>
      <c r="N305" s="154"/>
      <c r="O305" s="119"/>
      <c r="P305" s="154"/>
      <c r="Q305" s="154"/>
      <c r="R305" s="154"/>
      <c r="S305" s="133"/>
      <c r="T305" s="135"/>
    </row>
    <row r="306" spans="1:20" ht="12.75">
      <c r="A306" s="77">
        <f t="shared" si="4"/>
        <v>38278</v>
      </c>
      <c r="B306" s="133"/>
      <c r="C306" s="119"/>
      <c r="D306" s="154"/>
      <c r="E306" s="154"/>
      <c r="F306" s="119"/>
      <c r="G306" s="154"/>
      <c r="H306" s="154"/>
      <c r="I306" s="154"/>
      <c r="J306" s="119"/>
      <c r="K306" s="154"/>
      <c r="L306" s="119"/>
      <c r="M306" s="154"/>
      <c r="N306" s="154"/>
      <c r="O306" s="119"/>
      <c r="P306" s="154"/>
      <c r="Q306" s="154"/>
      <c r="R306" s="154"/>
      <c r="S306" s="133"/>
      <c r="T306" s="135"/>
    </row>
    <row r="307" spans="1:20" ht="12.75">
      <c r="A307" s="77">
        <f t="shared" si="4"/>
        <v>38279</v>
      </c>
      <c r="B307" s="133"/>
      <c r="C307" s="119"/>
      <c r="D307" s="154"/>
      <c r="E307" s="154"/>
      <c r="F307" s="119"/>
      <c r="G307" s="154"/>
      <c r="H307" s="154"/>
      <c r="I307" s="154"/>
      <c r="J307" s="119"/>
      <c r="K307" s="154"/>
      <c r="L307" s="119"/>
      <c r="M307" s="154"/>
      <c r="N307" s="154"/>
      <c r="O307" s="119"/>
      <c r="P307" s="154"/>
      <c r="Q307" s="154"/>
      <c r="R307" s="154"/>
      <c r="S307" s="133"/>
      <c r="T307" s="135"/>
    </row>
    <row r="308" spans="1:20" ht="12.75">
      <c r="A308" s="77">
        <f t="shared" si="4"/>
        <v>38280</v>
      </c>
      <c r="B308" s="133"/>
      <c r="C308" s="119"/>
      <c r="D308" s="154"/>
      <c r="E308" s="154"/>
      <c r="F308" s="119"/>
      <c r="G308" s="154"/>
      <c r="H308" s="154"/>
      <c r="I308" s="154"/>
      <c r="J308" s="119"/>
      <c r="K308" s="154"/>
      <c r="L308" s="119"/>
      <c r="M308" s="154"/>
      <c r="N308" s="154"/>
      <c r="O308" s="119"/>
      <c r="P308" s="154"/>
      <c r="Q308" s="154"/>
      <c r="R308" s="154"/>
      <c r="S308" s="133"/>
      <c r="T308" s="135"/>
    </row>
    <row r="309" spans="1:20" ht="12.75">
      <c r="A309" s="77">
        <f t="shared" si="4"/>
        <v>38281</v>
      </c>
      <c r="B309" s="133"/>
      <c r="C309" s="119"/>
      <c r="D309" s="154"/>
      <c r="E309" s="154"/>
      <c r="F309" s="119"/>
      <c r="G309" s="154"/>
      <c r="H309" s="154"/>
      <c r="I309" s="154"/>
      <c r="J309" s="119"/>
      <c r="K309" s="154"/>
      <c r="L309" s="119"/>
      <c r="M309" s="154"/>
      <c r="N309" s="154"/>
      <c r="O309" s="119"/>
      <c r="P309" s="154"/>
      <c r="Q309" s="154"/>
      <c r="R309" s="154"/>
      <c r="S309" s="133"/>
      <c r="T309" s="135"/>
    </row>
    <row r="310" spans="1:20" ht="12.75">
      <c r="A310" s="77">
        <f t="shared" si="4"/>
        <v>38282</v>
      </c>
      <c r="B310" s="133"/>
      <c r="C310" s="119"/>
      <c r="D310" s="154"/>
      <c r="E310" s="154"/>
      <c r="F310" s="119"/>
      <c r="G310" s="154"/>
      <c r="H310" s="154"/>
      <c r="I310" s="154"/>
      <c r="J310" s="119"/>
      <c r="K310" s="154"/>
      <c r="L310" s="119"/>
      <c r="M310" s="154"/>
      <c r="N310" s="154"/>
      <c r="O310" s="119"/>
      <c r="P310" s="154"/>
      <c r="Q310" s="154"/>
      <c r="R310" s="154"/>
      <c r="S310" s="133"/>
      <c r="T310" s="135"/>
    </row>
    <row r="311" spans="1:20" ht="12.75">
      <c r="A311" s="77">
        <f t="shared" si="4"/>
        <v>38283</v>
      </c>
      <c r="B311" s="133"/>
      <c r="C311" s="119"/>
      <c r="D311" s="154"/>
      <c r="E311" s="154"/>
      <c r="F311" s="119"/>
      <c r="G311" s="154"/>
      <c r="H311" s="154"/>
      <c r="I311" s="154"/>
      <c r="J311" s="119"/>
      <c r="K311" s="154"/>
      <c r="L311" s="119"/>
      <c r="M311" s="154"/>
      <c r="N311" s="154"/>
      <c r="O311" s="119"/>
      <c r="P311" s="154"/>
      <c r="Q311" s="154"/>
      <c r="R311" s="154"/>
      <c r="S311" s="133"/>
      <c r="T311" s="135"/>
    </row>
    <row r="312" spans="1:20" ht="12.75">
      <c r="A312" s="77">
        <f t="shared" si="4"/>
        <v>38284</v>
      </c>
      <c r="B312" s="133"/>
      <c r="C312" s="119"/>
      <c r="D312" s="154"/>
      <c r="E312" s="154"/>
      <c r="F312" s="119"/>
      <c r="G312" s="154"/>
      <c r="H312" s="154"/>
      <c r="I312" s="154"/>
      <c r="J312" s="119"/>
      <c r="K312" s="154"/>
      <c r="L312" s="119"/>
      <c r="M312" s="154"/>
      <c r="N312" s="154"/>
      <c r="O312" s="119"/>
      <c r="P312" s="154"/>
      <c r="Q312" s="154"/>
      <c r="R312" s="154"/>
      <c r="S312" s="133"/>
      <c r="T312" s="135"/>
    </row>
    <row r="313" spans="1:20" ht="12.75">
      <c r="A313" s="77">
        <f t="shared" si="4"/>
        <v>38285</v>
      </c>
      <c r="B313" s="133"/>
      <c r="C313" s="119"/>
      <c r="D313" s="154"/>
      <c r="E313" s="154"/>
      <c r="F313" s="119"/>
      <c r="G313" s="154"/>
      <c r="H313" s="154"/>
      <c r="I313" s="154"/>
      <c r="J313" s="119"/>
      <c r="K313" s="154"/>
      <c r="L313" s="119"/>
      <c r="M313" s="154"/>
      <c r="N313" s="154"/>
      <c r="O313" s="119"/>
      <c r="P313" s="154"/>
      <c r="Q313" s="154"/>
      <c r="R313" s="154"/>
      <c r="S313" s="133"/>
      <c r="T313" s="135"/>
    </row>
    <row r="314" spans="1:20" ht="12.75">
      <c r="A314" s="77">
        <f t="shared" si="4"/>
        <v>38286</v>
      </c>
      <c r="B314" s="133"/>
      <c r="C314" s="119"/>
      <c r="D314" s="154"/>
      <c r="E314" s="154"/>
      <c r="F314" s="119"/>
      <c r="G314" s="154"/>
      <c r="H314" s="154"/>
      <c r="I314" s="154"/>
      <c r="J314" s="119"/>
      <c r="K314" s="154"/>
      <c r="L314" s="119"/>
      <c r="M314" s="154"/>
      <c r="N314" s="154"/>
      <c r="O314" s="119"/>
      <c r="P314" s="154"/>
      <c r="Q314" s="154"/>
      <c r="R314" s="154"/>
      <c r="S314" s="133"/>
      <c r="T314" s="135"/>
    </row>
    <row r="315" spans="1:20" ht="12.75">
      <c r="A315" s="77">
        <f t="shared" si="4"/>
        <v>38287</v>
      </c>
      <c r="B315" s="133"/>
      <c r="C315" s="119"/>
      <c r="D315" s="154"/>
      <c r="E315" s="154"/>
      <c r="F315" s="119"/>
      <c r="G315" s="154"/>
      <c r="H315" s="154"/>
      <c r="I315" s="154"/>
      <c r="J315" s="119"/>
      <c r="K315" s="154"/>
      <c r="L315" s="119"/>
      <c r="M315" s="154"/>
      <c r="N315" s="154"/>
      <c r="O315" s="119"/>
      <c r="P315" s="154"/>
      <c r="Q315" s="154"/>
      <c r="R315" s="154"/>
      <c r="S315" s="133"/>
      <c r="T315" s="135"/>
    </row>
    <row r="316" spans="1:20" ht="12.75">
      <c r="A316" s="77">
        <f t="shared" si="4"/>
        <v>38288</v>
      </c>
      <c r="B316" s="133"/>
      <c r="C316" s="119"/>
      <c r="D316" s="154"/>
      <c r="E316" s="154"/>
      <c r="F316" s="119"/>
      <c r="G316" s="154"/>
      <c r="H316" s="154"/>
      <c r="I316" s="154"/>
      <c r="J316" s="119"/>
      <c r="K316" s="154"/>
      <c r="L316" s="119"/>
      <c r="M316" s="154"/>
      <c r="N316" s="154"/>
      <c r="O316" s="119"/>
      <c r="P316" s="154"/>
      <c r="Q316" s="154"/>
      <c r="R316" s="154"/>
      <c r="S316" s="133"/>
      <c r="T316" s="135"/>
    </row>
    <row r="317" spans="1:20" ht="12.75">
      <c r="A317" s="77">
        <f t="shared" si="4"/>
        <v>38289</v>
      </c>
      <c r="B317" s="133"/>
      <c r="C317" s="119"/>
      <c r="D317" s="154"/>
      <c r="E317" s="154"/>
      <c r="F317" s="119"/>
      <c r="G317" s="154"/>
      <c r="H317" s="154"/>
      <c r="I317" s="154"/>
      <c r="J317" s="119"/>
      <c r="K317" s="154"/>
      <c r="L317" s="119"/>
      <c r="M317" s="154"/>
      <c r="N317" s="154"/>
      <c r="O317" s="119"/>
      <c r="P317" s="154"/>
      <c r="Q317" s="154"/>
      <c r="R317" s="154"/>
      <c r="S317" s="133"/>
      <c r="T317" s="135"/>
    </row>
    <row r="318" spans="1:20" ht="12.75">
      <c r="A318" s="77">
        <f t="shared" si="4"/>
        <v>38290</v>
      </c>
      <c r="B318" s="133"/>
      <c r="C318" s="119"/>
      <c r="D318" s="154"/>
      <c r="E318" s="154"/>
      <c r="F318" s="119"/>
      <c r="G318" s="154"/>
      <c r="H318" s="154"/>
      <c r="I318" s="154"/>
      <c r="J318" s="119"/>
      <c r="K318" s="154"/>
      <c r="L318" s="119"/>
      <c r="M318" s="154"/>
      <c r="N318" s="154"/>
      <c r="O318" s="119"/>
      <c r="P318" s="154"/>
      <c r="Q318" s="154"/>
      <c r="R318" s="154"/>
      <c r="S318" s="133"/>
      <c r="T318" s="135"/>
    </row>
    <row r="319" spans="1:20" ht="12.75">
      <c r="A319" s="77">
        <f t="shared" si="4"/>
        <v>38291</v>
      </c>
      <c r="B319" s="133"/>
      <c r="C319" s="119"/>
      <c r="D319" s="154"/>
      <c r="E319" s="154"/>
      <c r="F319" s="119"/>
      <c r="G319" s="154"/>
      <c r="H319" s="154"/>
      <c r="I319" s="154"/>
      <c r="J319" s="119"/>
      <c r="K319" s="154"/>
      <c r="L319" s="119"/>
      <c r="M319" s="154"/>
      <c r="N319" s="154"/>
      <c r="O319" s="119"/>
      <c r="P319" s="154"/>
      <c r="Q319" s="154"/>
      <c r="R319" s="154"/>
      <c r="S319" s="133"/>
      <c r="T319" s="135"/>
    </row>
    <row r="320" spans="1:20" ht="12.75">
      <c r="A320" s="77">
        <f t="shared" si="4"/>
        <v>38292</v>
      </c>
      <c r="B320" s="133"/>
      <c r="C320" s="119"/>
      <c r="D320" s="154"/>
      <c r="E320" s="154"/>
      <c r="F320" s="119"/>
      <c r="G320" s="154"/>
      <c r="H320" s="154"/>
      <c r="I320" s="154"/>
      <c r="J320" s="119"/>
      <c r="K320" s="154"/>
      <c r="L320" s="119"/>
      <c r="M320" s="154"/>
      <c r="N320" s="154"/>
      <c r="O320" s="119"/>
      <c r="P320" s="154"/>
      <c r="Q320" s="154"/>
      <c r="R320" s="154"/>
      <c r="S320" s="133"/>
      <c r="T320" s="135"/>
    </row>
    <row r="321" spans="1:20" ht="12.75">
      <c r="A321" s="77">
        <f t="shared" si="4"/>
        <v>38293</v>
      </c>
      <c r="B321" s="133"/>
      <c r="C321" s="119"/>
      <c r="D321" s="154"/>
      <c r="E321" s="154"/>
      <c r="F321" s="119"/>
      <c r="G321" s="154"/>
      <c r="H321" s="154"/>
      <c r="I321" s="154"/>
      <c r="J321" s="119"/>
      <c r="K321" s="154"/>
      <c r="L321" s="119"/>
      <c r="M321" s="154"/>
      <c r="N321" s="154"/>
      <c r="O321" s="119"/>
      <c r="P321" s="154"/>
      <c r="Q321" s="154"/>
      <c r="R321" s="154"/>
      <c r="S321" s="133"/>
      <c r="T321" s="135"/>
    </row>
    <row r="322" spans="1:20" ht="12.75">
      <c r="A322" s="77">
        <f t="shared" si="4"/>
        <v>38294</v>
      </c>
      <c r="B322" s="133"/>
      <c r="C322" s="119"/>
      <c r="D322" s="154"/>
      <c r="E322" s="154"/>
      <c r="F322" s="119"/>
      <c r="G322" s="154"/>
      <c r="H322" s="154"/>
      <c r="I322" s="154"/>
      <c r="J322" s="119"/>
      <c r="K322" s="154"/>
      <c r="L322" s="119"/>
      <c r="M322" s="154"/>
      <c r="N322" s="154"/>
      <c r="O322" s="119"/>
      <c r="P322" s="154"/>
      <c r="Q322" s="154"/>
      <c r="R322" s="154"/>
      <c r="S322" s="133"/>
      <c r="T322" s="135"/>
    </row>
    <row r="323" spans="1:20" ht="12.75">
      <c r="A323" s="77">
        <f t="shared" si="4"/>
        <v>38295</v>
      </c>
      <c r="B323" s="133"/>
      <c r="C323" s="119"/>
      <c r="D323" s="154"/>
      <c r="E323" s="154"/>
      <c r="F323" s="119"/>
      <c r="G323" s="154"/>
      <c r="H323" s="154"/>
      <c r="I323" s="154"/>
      <c r="J323" s="119"/>
      <c r="K323" s="154"/>
      <c r="L323" s="119"/>
      <c r="M323" s="154"/>
      <c r="N323" s="154"/>
      <c r="O323" s="119"/>
      <c r="P323" s="154"/>
      <c r="Q323" s="154"/>
      <c r="R323" s="154"/>
      <c r="S323" s="133"/>
      <c r="T323" s="135"/>
    </row>
    <row r="324" spans="1:20" ht="12.75">
      <c r="A324" s="77">
        <f t="shared" si="4"/>
        <v>38296</v>
      </c>
      <c r="B324" s="133"/>
      <c r="C324" s="119"/>
      <c r="D324" s="154"/>
      <c r="E324" s="154"/>
      <c r="F324" s="119"/>
      <c r="G324" s="154"/>
      <c r="H324" s="154"/>
      <c r="I324" s="154"/>
      <c r="J324" s="119"/>
      <c r="K324" s="154"/>
      <c r="L324" s="119"/>
      <c r="M324" s="154"/>
      <c r="N324" s="154"/>
      <c r="O324" s="119"/>
      <c r="P324" s="154"/>
      <c r="Q324" s="154"/>
      <c r="R324" s="154"/>
      <c r="S324" s="133"/>
      <c r="T324" s="135"/>
    </row>
    <row r="325" spans="1:20" ht="12.75">
      <c r="A325" s="77">
        <f t="shared" si="4"/>
        <v>38297</v>
      </c>
      <c r="B325" s="133"/>
      <c r="C325" s="119"/>
      <c r="D325" s="154"/>
      <c r="E325" s="154"/>
      <c r="F325" s="119"/>
      <c r="G325" s="154"/>
      <c r="H325" s="154"/>
      <c r="I325" s="154"/>
      <c r="J325" s="119"/>
      <c r="K325" s="154"/>
      <c r="L325" s="119"/>
      <c r="M325" s="154"/>
      <c r="N325" s="154"/>
      <c r="O325" s="119"/>
      <c r="P325" s="154"/>
      <c r="Q325" s="154"/>
      <c r="R325" s="154"/>
      <c r="S325" s="133"/>
      <c r="T325" s="135"/>
    </row>
    <row r="326" spans="1:20" ht="12.75">
      <c r="A326" s="77">
        <f t="shared" si="4"/>
        <v>38298</v>
      </c>
      <c r="B326" s="133"/>
      <c r="C326" s="119"/>
      <c r="D326" s="154"/>
      <c r="E326" s="154"/>
      <c r="F326" s="119"/>
      <c r="G326" s="154"/>
      <c r="H326" s="154"/>
      <c r="I326" s="154"/>
      <c r="J326" s="119"/>
      <c r="K326" s="154"/>
      <c r="L326" s="119"/>
      <c r="M326" s="154"/>
      <c r="N326" s="154"/>
      <c r="O326" s="119"/>
      <c r="P326" s="154"/>
      <c r="Q326" s="154"/>
      <c r="R326" s="154"/>
      <c r="S326" s="133"/>
      <c r="T326" s="135"/>
    </row>
    <row r="327" spans="1:20" ht="12.75">
      <c r="A327" s="77">
        <f t="shared" si="4"/>
        <v>38299</v>
      </c>
      <c r="B327" s="133"/>
      <c r="C327" s="119"/>
      <c r="D327" s="154"/>
      <c r="E327" s="154"/>
      <c r="F327" s="119"/>
      <c r="G327" s="154"/>
      <c r="H327" s="154"/>
      <c r="I327" s="154"/>
      <c r="J327" s="119"/>
      <c r="K327" s="154"/>
      <c r="L327" s="119"/>
      <c r="M327" s="154"/>
      <c r="N327" s="154"/>
      <c r="O327" s="119"/>
      <c r="P327" s="154"/>
      <c r="Q327" s="154"/>
      <c r="R327" s="154"/>
      <c r="S327" s="133"/>
      <c r="T327" s="135"/>
    </row>
    <row r="328" spans="1:20" ht="12.75">
      <c r="A328" s="77">
        <f t="shared" si="4"/>
        <v>38300</v>
      </c>
      <c r="B328" s="133"/>
      <c r="C328" s="119"/>
      <c r="D328" s="154"/>
      <c r="E328" s="154"/>
      <c r="F328" s="119"/>
      <c r="G328" s="154"/>
      <c r="H328" s="154"/>
      <c r="I328" s="154"/>
      <c r="J328" s="119"/>
      <c r="K328" s="154"/>
      <c r="L328" s="119"/>
      <c r="M328" s="154"/>
      <c r="N328" s="154"/>
      <c r="O328" s="119"/>
      <c r="P328" s="154"/>
      <c r="Q328" s="154"/>
      <c r="R328" s="154"/>
      <c r="S328" s="133"/>
      <c r="T328" s="135"/>
    </row>
    <row r="329" spans="1:20" ht="12.75">
      <c r="A329" s="77">
        <f t="shared" si="4"/>
        <v>38301</v>
      </c>
      <c r="B329" s="133"/>
      <c r="C329" s="119"/>
      <c r="D329" s="154"/>
      <c r="E329" s="154"/>
      <c r="F329" s="119"/>
      <c r="G329" s="154"/>
      <c r="H329" s="154"/>
      <c r="I329" s="154"/>
      <c r="J329" s="119"/>
      <c r="K329" s="154"/>
      <c r="L329" s="119"/>
      <c r="M329" s="154"/>
      <c r="N329" s="154"/>
      <c r="O329" s="119"/>
      <c r="P329" s="154"/>
      <c r="Q329" s="154"/>
      <c r="R329" s="154"/>
      <c r="S329" s="133"/>
      <c r="T329" s="135"/>
    </row>
    <row r="330" spans="1:20" ht="12.75">
      <c r="A330" s="77">
        <f t="shared" si="4"/>
        <v>38302</v>
      </c>
      <c r="B330" s="133"/>
      <c r="C330" s="119"/>
      <c r="D330" s="154"/>
      <c r="E330" s="154"/>
      <c r="F330" s="119"/>
      <c r="G330" s="154"/>
      <c r="H330" s="154"/>
      <c r="I330" s="154"/>
      <c r="J330" s="119"/>
      <c r="K330" s="154"/>
      <c r="L330" s="119"/>
      <c r="M330" s="154"/>
      <c r="N330" s="154"/>
      <c r="O330" s="119"/>
      <c r="P330" s="154"/>
      <c r="Q330" s="154"/>
      <c r="R330" s="154"/>
      <c r="S330" s="133"/>
      <c r="T330" s="135"/>
    </row>
    <row r="331" spans="1:20" ht="12.75">
      <c r="A331" s="77">
        <f t="shared" si="4"/>
        <v>38303</v>
      </c>
      <c r="B331" s="133"/>
      <c r="C331" s="119"/>
      <c r="D331" s="154"/>
      <c r="E331" s="154"/>
      <c r="F331" s="119"/>
      <c r="G331" s="154"/>
      <c r="H331" s="154"/>
      <c r="I331" s="154"/>
      <c r="J331" s="119"/>
      <c r="K331" s="154"/>
      <c r="L331" s="119"/>
      <c r="M331" s="154"/>
      <c r="N331" s="154"/>
      <c r="O331" s="119"/>
      <c r="P331" s="154"/>
      <c r="Q331" s="154"/>
      <c r="R331" s="154"/>
      <c r="S331" s="133"/>
      <c r="T331" s="135"/>
    </row>
    <row r="332" spans="1:20" ht="12.75">
      <c r="A332" s="77">
        <f t="shared" si="4"/>
        <v>38304</v>
      </c>
      <c r="B332" s="133"/>
      <c r="C332" s="119"/>
      <c r="D332" s="154"/>
      <c r="E332" s="154"/>
      <c r="F332" s="119"/>
      <c r="G332" s="154"/>
      <c r="H332" s="154"/>
      <c r="I332" s="154"/>
      <c r="J332" s="119"/>
      <c r="K332" s="154"/>
      <c r="L332" s="119"/>
      <c r="M332" s="154"/>
      <c r="N332" s="154"/>
      <c r="O332" s="119"/>
      <c r="P332" s="154"/>
      <c r="Q332" s="154"/>
      <c r="R332" s="154"/>
      <c r="S332" s="133"/>
      <c r="T332" s="135"/>
    </row>
    <row r="333" spans="1:20" ht="12.75">
      <c r="A333" s="77">
        <f t="shared" si="4"/>
        <v>38305</v>
      </c>
      <c r="B333" s="133"/>
      <c r="C333" s="119"/>
      <c r="D333" s="154"/>
      <c r="E333" s="154"/>
      <c r="F333" s="119"/>
      <c r="G333" s="154"/>
      <c r="H333" s="154"/>
      <c r="I333" s="154"/>
      <c r="J333" s="119"/>
      <c r="K333" s="154"/>
      <c r="L333" s="119"/>
      <c r="M333" s="154"/>
      <c r="N333" s="154"/>
      <c r="O333" s="119"/>
      <c r="P333" s="154"/>
      <c r="Q333" s="154"/>
      <c r="R333" s="154"/>
      <c r="S333" s="133"/>
      <c r="T333" s="135"/>
    </row>
    <row r="334" spans="1:20" ht="12.75">
      <c r="A334" s="77">
        <f t="shared" si="4"/>
        <v>38306</v>
      </c>
      <c r="B334" s="133"/>
      <c r="C334" s="119"/>
      <c r="D334" s="154"/>
      <c r="E334" s="154"/>
      <c r="F334" s="119"/>
      <c r="G334" s="154"/>
      <c r="H334" s="154"/>
      <c r="I334" s="154"/>
      <c r="J334" s="119"/>
      <c r="K334" s="154"/>
      <c r="L334" s="119"/>
      <c r="M334" s="154"/>
      <c r="N334" s="154"/>
      <c r="O334" s="119"/>
      <c r="P334" s="154"/>
      <c r="Q334" s="154"/>
      <c r="R334" s="154"/>
      <c r="S334" s="133"/>
      <c r="T334" s="135"/>
    </row>
    <row r="335" spans="1:20" ht="12.75">
      <c r="A335" s="77">
        <f t="shared" si="4"/>
        <v>38307</v>
      </c>
      <c r="B335" s="133"/>
      <c r="C335" s="119"/>
      <c r="D335" s="154"/>
      <c r="E335" s="154"/>
      <c r="F335" s="119"/>
      <c r="G335" s="154"/>
      <c r="H335" s="154"/>
      <c r="I335" s="154"/>
      <c r="J335" s="119"/>
      <c r="K335" s="154"/>
      <c r="L335" s="119"/>
      <c r="M335" s="154"/>
      <c r="N335" s="154"/>
      <c r="O335" s="119"/>
      <c r="P335" s="154"/>
      <c r="Q335" s="154"/>
      <c r="R335" s="154"/>
      <c r="S335" s="133"/>
      <c r="T335" s="135"/>
    </row>
    <row r="336" spans="1:20" ht="12.75">
      <c r="A336" s="77">
        <f t="shared" si="4"/>
        <v>38308</v>
      </c>
      <c r="B336" s="133"/>
      <c r="C336" s="119"/>
      <c r="D336" s="154"/>
      <c r="E336" s="154"/>
      <c r="F336" s="119"/>
      <c r="G336" s="154"/>
      <c r="H336" s="154"/>
      <c r="I336" s="154"/>
      <c r="J336" s="119"/>
      <c r="K336" s="154"/>
      <c r="L336" s="119"/>
      <c r="M336" s="154"/>
      <c r="N336" s="154"/>
      <c r="O336" s="119"/>
      <c r="P336" s="154"/>
      <c r="Q336" s="154"/>
      <c r="R336" s="154"/>
      <c r="S336" s="133"/>
      <c r="T336" s="135"/>
    </row>
    <row r="337" spans="1:20" ht="12.75">
      <c r="A337" s="77">
        <f aca="true" t="shared" si="5" ref="A337:A380">A336+1</f>
        <v>38309</v>
      </c>
      <c r="B337" s="133"/>
      <c r="C337" s="119"/>
      <c r="D337" s="154"/>
      <c r="E337" s="154"/>
      <c r="F337" s="119"/>
      <c r="G337" s="154"/>
      <c r="H337" s="154"/>
      <c r="I337" s="154"/>
      <c r="J337" s="119"/>
      <c r="K337" s="154"/>
      <c r="L337" s="119"/>
      <c r="M337" s="154"/>
      <c r="N337" s="154"/>
      <c r="O337" s="119"/>
      <c r="P337" s="154"/>
      <c r="Q337" s="154"/>
      <c r="R337" s="154"/>
      <c r="S337" s="133"/>
      <c r="T337" s="135"/>
    </row>
    <row r="338" spans="1:20" ht="12.75">
      <c r="A338" s="77">
        <f t="shared" si="5"/>
        <v>38310</v>
      </c>
      <c r="B338" s="133"/>
      <c r="C338" s="119"/>
      <c r="D338" s="154"/>
      <c r="E338" s="154"/>
      <c r="F338" s="119"/>
      <c r="G338" s="154"/>
      <c r="H338" s="154"/>
      <c r="I338" s="154"/>
      <c r="J338" s="119"/>
      <c r="K338" s="154"/>
      <c r="L338" s="119"/>
      <c r="M338" s="154"/>
      <c r="N338" s="154"/>
      <c r="O338" s="119"/>
      <c r="P338" s="154"/>
      <c r="Q338" s="154"/>
      <c r="R338" s="154"/>
      <c r="S338" s="133"/>
      <c r="T338" s="135"/>
    </row>
    <row r="339" spans="1:20" ht="12.75">
      <c r="A339" s="77">
        <f t="shared" si="5"/>
        <v>38311</v>
      </c>
      <c r="B339" s="133"/>
      <c r="C339" s="119"/>
      <c r="D339" s="154"/>
      <c r="E339" s="154"/>
      <c r="F339" s="119"/>
      <c r="G339" s="154"/>
      <c r="H339" s="154"/>
      <c r="I339" s="154"/>
      <c r="J339" s="119"/>
      <c r="K339" s="154"/>
      <c r="L339" s="119"/>
      <c r="M339" s="154"/>
      <c r="N339" s="154"/>
      <c r="O339" s="119"/>
      <c r="P339" s="154"/>
      <c r="Q339" s="154"/>
      <c r="R339" s="154"/>
      <c r="S339" s="133"/>
      <c r="T339" s="135"/>
    </row>
    <row r="340" spans="1:20" ht="12.75">
      <c r="A340" s="77">
        <f t="shared" si="5"/>
        <v>38312</v>
      </c>
      <c r="B340" s="133"/>
      <c r="C340" s="119"/>
      <c r="D340" s="154"/>
      <c r="E340" s="154"/>
      <c r="F340" s="119"/>
      <c r="G340" s="154"/>
      <c r="H340" s="154"/>
      <c r="I340" s="154"/>
      <c r="J340" s="119"/>
      <c r="K340" s="154"/>
      <c r="L340" s="119"/>
      <c r="M340" s="154"/>
      <c r="N340" s="154"/>
      <c r="O340" s="119"/>
      <c r="P340" s="154"/>
      <c r="Q340" s="154"/>
      <c r="R340" s="154"/>
      <c r="S340" s="133"/>
      <c r="T340" s="135"/>
    </row>
    <row r="341" spans="1:20" ht="12.75">
      <c r="A341" s="77">
        <f t="shared" si="5"/>
        <v>38313</v>
      </c>
      <c r="B341" s="133"/>
      <c r="C341" s="119"/>
      <c r="D341" s="154"/>
      <c r="E341" s="154"/>
      <c r="F341" s="119"/>
      <c r="G341" s="154"/>
      <c r="H341" s="154"/>
      <c r="I341" s="154"/>
      <c r="J341" s="119"/>
      <c r="K341" s="154"/>
      <c r="L341" s="119"/>
      <c r="M341" s="154"/>
      <c r="N341" s="154"/>
      <c r="O341" s="119"/>
      <c r="P341" s="154"/>
      <c r="Q341" s="154"/>
      <c r="R341" s="154"/>
      <c r="S341" s="133"/>
      <c r="T341" s="135"/>
    </row>
    <row r="342" spans="1:20" ht="12.75">
      <c r="A342" s="77">
        <f t="shared" si="5"/>
        <v>38314</v>
      </c>
      <c r="B342" s="133"/>
      <c r="C342" s="119"/>
      <c r="D342" s="154"/>
      <c r="E342" s="154"/>
      <c r="F342" s="119"/>
      <c r="G342" s="154"/>
      <c r="H342" s="154"/>
      <c r="I342" s="154"/>
      <c r="J342" s="119"/>
      <c r="K342" s="154"/>
      <c r="L342" s="119"/>
      <c r="M342" s="154"/>
      <c r="N342" s="154"/>
      <c r="O342" s="119"/>
      <c r="P342" s="154"/>
      <c r="Q342" s="154"/>
      <c r="R342" s="154"/>
      <c r="S342" s="133"/>
      <c r="T342" s="135"/>
    </row>
    <row r="343" spans="1:20" ht="12.75">
      <c r="A343" s="77">
        <f t="shared" si="5"/>
        <v>38315</v>
      </c>
      <c r="B343" s="133"/>
      <c r="C343" s="119"/>
      <c r="D343" s="154"/>
      <c r="E343" s="154"/>
      <c r="F343" s="119"/>
      <c r="G343" s="154"/>
      <c r="H343" s="154"/>
      <c r="I343" s="154"/>
      <c r="J343" s="119"/>
      <c r="K343" s="154"/>
      <c r="L343" s="119"/>
      <c r="M343" s="154"/>
      <c r="N343" s="154"/>
      <c r="O343" s="119"/>
      <c r="P343" s="154"/>
      <c r="Q343" s="154"/>
      <c r="R343" s="154"/>
      <c r="S343" s="133"/>
      <c r="T343" s="135"/>
    </row>
    <row r="344" spans="1:20" ht="12.75">
      <c r="A344" s="77">
        <f t="shared" si="5"/>
        <v>38316</v>
      </c>
      <c r="B344" s="133"/>
      <c r="C344" s="119"/>
      <c r="D344" s="154"/>
      <c r="E344" s="154"/>
      <c r="F344" s="119"/>
      <c r="G344" s="154"/>
      <c r="H344" s="154"/>
      <c r="I344" s="154"/>
      <c r="J344" s="119"/>
      <c r="K344" s="154"/>
      <c r="L344" s="119"/>
      <c r="M344" s="154"/>
      <c r="N344" s="154"/>
      <c r="O344" s="119"/>
      <c r="P344" s="154"/>
      <c r="Q344" s="154"/>
      <c r="R344" s="154"/>
      <c r="S344" s="133"/>
      <c r="T344" s="135"/>
    </row>
    <row r="345" spans="1:20" ht="12.75">
      <c r="A345" s="77">
        <f t="shared" si="5"/>
        <v>38317</v>
      </c>
      <c r="B345" s="133"/>
      <c r="C345" s="119"/>
      <c r="D345" s="154"/>
      <c r="E345" s="154"/>
      <c r="F345" s="119"/>
      <c r="G345" s="154"/>
      <c r="H345" s="154"/>
      <c r="I345" s="154"/>
      <c r="J345" s="119"/>
      <c r="K345" s="154"/>
      <c r="L345" s="119"/>
      <c r="M345" s="154"/>
      <c r="N345" s="154"/>
      <c r="O345" s="119"/>
      <c r="P345" s="154"/>
      <c r="Q345" s="154"/>
      <c r="R345" s="154"/>
      <c r="S345" s="133"/>
      <c r="T345" s="135"/>
    </row>
    <row r="346" spans="1:20" ht="12.75">
      <c r="A346" s="77">
        <f t="shared" si="5"/>
        <v>38318</v>
      </c>
      <c r="B346" s="133"/>
      <c r="C346" s="119"/>
      <c r="D346" s="154"/>
      <c r="E346" s="154"/>
      <c r="F346" s="119"/>
      <c r="G346" s="154"/>
      <c r="H346" s="154"/>
      <c r="I346" s="154"/>
      <c r="J346" s="119"/>
      <c r="K346" s="154"/>
      <c r="L346" s="119"/>
      <c r="M346" s="154"/>
      <c r="N346" s="154"/>
      <c r="O346" s="119"/>
      <c r="P346" s="154"/>
      <c r="Q346" s="154"/>
      <c r="R346" s="154"/>
      <c r="S346" s="133"/>
      <c r="T346" s="135"/>
    </row>
    <row r="347" spans="1:20" ht="12.75">
      <c r="A347" s="77">
        <f t="shared" si="5"/>
        <v>38319</v>
      </c>
      <c r="B347" s="133"/>
      <c r="C347" s="119"/>
      <c r="D347" s="154"/>
      <c r="E347" s="154"/>
      <c r="F347" s="119"/>
      <c r="G347" s="154"/>
      <c r="H347" s="154"/>
      <c r="I347" s="154"/>
      <c r="J347" s="119"/>
      <c r="K347" s="154"/>
      <c r="L347" s="119"/>
      <c r="M347" s="154"/>
      <c r="N347" s="154"/>
      <c r="O347" s="119"/>
      <c r="P347" s="154"/>
      <c r="Q347" s="154"/>
      <c r="R347" s="154"/>
      <c r="S347" s="133"/>
      <c r="T347" s="135"/>
    </row>
    <row r="348" spans="1:20" ht="12.75">
      <c r="A348" s="77">
        <f t="shared" si="5"/>
        <v>38320</v>
      </c>
      <c r="B348" s="133"/>
      <c r="C348" s="119"/>
      <c r="D348" s="154"/>
      <c r="E348" s="154"/>
      <c r="F348" s="119"/>
      <c r="G348" s="154"/>
      <c r="H348" s="154"/>
      <c r="I348" s="154"/>
      <c r="J348" s="119"/>
      <c r="K348" s="154"/>
      <c r="L348" s="119"/>
      <c r="M348" s="154"/>
      <c r="N348" s="154"/>
      <c r="O348" s="119"/>
      <c r="P348" s="154"/>
      <c r="Q348" s="154"/>
      <c r="R348" s="154"/>
      <c r="S348" s="133"/>
      <c r="T348" s="135"/>
    </row>
    <row r="349" spans="1:20" ht="12.75">
      <c r="A349" s="77">
        <f t="shared" si="5"/>
        <v>38321</v>
      </c>
      <c r="B349" s="133"/>
      <c r="C349" s="119"/>
      <c r="D349" s="154"/>
      <c r="E349" s="154"/>
      <c r="F349" s="119"/>
      <c r="G349" s="154"/>
      <c r="H349" s="154"/>
      <c r="I349" s="154"/>
      <c r="J349" s="119"/>
      <c r="K349" s="154"/>
      <c r="L349" s="119"/>
      <c r="M349" s="154"/>
      <c r="N349" s="154"/>
      <c r="O349" s="119"/>
      <c r="P349" s="154"/>
      <c r="Q349" s="154"/>
      <c r="R349" s="154"/>
      <c r="S349" s="133"/>
      <c r="T349" s="135"/>
    </row>
    <row r="350" spans="1:20" ht="12.75">
      <c r="A350" s="77">
        <f t="shared" si="5"/>
        <v>38322</v>
      </c>
      <c r="B350" s="133"/>
      <c r="C350" s="119"/>
      <c r="D350" s="154"/>
      <c r="E350" s="154"/>
      <c r="F350" s="119"/>
      <c r="G350" s="154"/>
      <c r="H350" s="154"/>
      <c r="I350" s="154"/>
      <c r="J350" s="119"/>
      <c r="K350" s="154"/>
      <c r="L350" s="119"/>
      <c r="M350" s="154"/>
      <c r="N350" s="154"/>
      <c r="O350" s="119"/>
      <c r="P350" s="154"/>
      <c r="Q350" s="154"/>
      <c r="R350" s="154"/>
      <c r="S350" s="133"/>
      <c r="T350" s="135"/>
    </row>
    <row r="351" spans="1:20" ht="12.75">
      <c r="A351" s="77">
        <f t="shared" si="5"/>
        <v>38323</v>
      </c>
      <c r="B351" s="133"/>
      <c r="C351" s="119"/>
      <c r="D351" s="154"/>
      <c r="E351" s="154"/>
      <c r="F351" s="119"/>
      <c r="G351" s="154"/>
      <c r="H351" s="154"/>
      <c r="I351" s="154"/>
      <c r="J351" s="119"/>
      <c r="K351" s="154"/>
      <c r="L351" s="119"/>
      <c r="M351" s="154"/>
      <c r="N351" s="154"/>
      <c r="O351" s="119"/>
      <c r="P351" s="154"/>
      <c r="Q351" s="154"/>
      <c r="R351" s="154"/>
      <c r="S351" s="133"/>
      <c r="T351" s="135"/>
    </row>
    <row r="352" spans="1:20" ht="12.75">
      <c r="A352" s="77">
        <f t="shared" si="5"/>
        <v>38324</v>
      </c>
      <c r="B352" s="133"/>
      <c r="C352" s="119"/>
      <c r="D352" s="154"/>
      <c r="E352" s="154"/>
      <c r="F352" s="119"/>
      <c r="G352" s="154"/>
      <c r="H352" s="154"/>
      <c r="I352" s="154"/>
      <c r="J352" s="119"/>
      <c r="K352" s="154"/>
      <c r="L352" s="119"/>
      <c r="M352" s="154"/>
      <c r="N352" s="154"/>
      <c r="O352" s="119"/>
      <c r="P352" s="154"/>
      <c r="Q352" s="154"/>
      <c r="R352" s="154"/>
      <c r="S352" s="133"/>
      <c r="T352" s="135"/>
    </row>
    <row r="353" spans="1:20" ht="12.75">
      <c r="A353" s="77">
        <f t="shared" si="5"/>
        <v>38325</v>
      </c>
      <c r="B353" s="133"/>
      <c r="C353" s="119"/>
      <c r="D353" s="154"/>
      <c r="E353" s="154"/>
      <c r="F353" s="119"/>
      <c r="G353" s="154"/>
      <c r="H353" s="154"/>
      <c r="I353" s="154"/>
      <c r="J353" s="119"/>
      <c r="K353" s="154"/>
      <c r="L353" s="119"/>
      <c r="M353" s="154"/>
      <c r="N353" s="154"/>
      <c r="O353" s="119"/>
      <c r="P353" s="154"/>
      <c r="Q353" s="154"/>
      <c r="R353" s="154"/>
      <c r="S353" s="133"/>
      <c r="T353" s="135"/>
    </row>
    <row r="354" spans="1:20" ht="12.75">
      <c r="A354" s="77">
        <f t="shared" si="5"/>
        <v>38326</v>
      </c>
      <c r="B354" s="133"/>
      <c r="C354" s="119"/>
      <c r="D354" s="154"/>
      <c r="E354" s="154"/>
      <c r="F354" s="119"/>
      <c r="G354" s="154"/>
      <c r="H354" s="154"/>
      <c r="I354" s="154"/>
      <c r="J354" s="119"/>
      <c r="K354" s="154"/>
      <c r="L354" s="119"/>
      <c r="M354" s="154"/>
      <c r="N354" s="154"/>
      <c r="O354" s="119"/>
      <c r="P354" s="154"/>
      <c r="Q354" s="154"/>
      <c r="R354" s="154"/>
      <c r="S354" s="133"/>
      <c r="T354" s="135"/>
    </row>
    <row r="355" spans="1:20" ht="12.75">
      <c r="A355" s="77">
        <f t="shared" si="5"/>
        <v>38327</v>
      </c>
      <c r="B355" s="133"/>
      <c r="C355" s="119"/>
      <c r="D355" s="154"/>
      <c r="E355" s="154"/>
      <c r="F355" s="119"/>
      <c r="G355" s="154"/>
      <c r="H355" s="154"/>
      <c r="I355" s="154"/>
      <c r="J355" s="119"/>
      <c r="K355" s="154"/>
      <c r="L355" s="119"/>
      <c r="M355" s="154"/>
      <c r="N355" s="154"/>
      <c r="O355" s="119"/>
      <c r="P355" s="154"/>
      <c r="Q355" s="154"/>
      <c r="R355" s="154"/>
      <c r="S355" s="133"/>
      <c r="T355" s="135"/>
    </row>
    <row r="356" spans="1:20" ht="12.75">
      <c r="A356" s="77">
        <f t="shared" si="5"/>
        <v>38328</v>
      </c>
      <c r="B356" s="133"/>
      <c r="C356" s="119"/>
      <c r="D356" s="154"/>
      <c r="E356" s="154"/>
      <c r="F356" s="119"/>
      <c r="G356" s="154"/>
      <c r="H356" s="154"/>
      <c r="I356" s="154"/>
      <c r="J356" s="119"/>
      <c r="K356" s="154"/>
      <c r="L356" s="119"/>
      <c r="M356" s="154"/>
      <c r="N356" s="154"/>
      <c r="O356" s="119"/>
      <c r="P356" s="154"/>
      <c r="Q356" s="154"/>
      <c r="R356" s="154"/>
      <c r="S356" s="133"/>
      <c r="T356" s="135"/>
    </row>
    <row r="357" spans="1:20" ht="12.75">
      <c r="A357" s="77">
        <f t="shared" si="5"/>
        <v>38329</v>
      </c>
      <c r="B357" s="133"/>
      <c r="C357" s="119"/>
      <c r="D357" s="154"/>
      <c r="E357" s="154"/>
      <c r="F357" s="119"/>
      <c r="G357" s="154"/>
      <c r="H357" s="154"/>
      <c r="I357" s="154"/>
      <c r="J357" s="119"/>
      <c r="K357" s="154"/>
      <c r="L357" s="119"/>
      <c r="M357" s="154"/>
      <c r="N357" s="154"/>
      <c r="O357" s="119"/>
      <c r="P357" s="154"/>
      <c r="Q357" s="154"/>
      <c r="R357" s="154"/>
      <c r="S357" s="133"/>
      <c r="T357" s="135"/>
    </row>
    <row r="358" spans="1:20" ht="12.75">
      <c r="A358" s="77">
        <f t="shared" si="5"/>
        <v>38330</v>
      </c>
      <c r="B358" s="133"/>
      <c r="C358" s="119"/>
      <c r="D358" s="154"/>
      <c r="E358" s="154"/>
      <c r="F358" s="119"/>
      <c r="G358" s="154"/>
      <c r="H358" s="154"/>
      <c r="I358" s="154"/>
      <c r="J358" s="119"/>
      <c r="K358" s="154"/>
      <c r="L358" s="119"/>
      <c r="M358" s="154"/>
      <c r="N358" s="154"/>
      <c r="O358" s="119"/>
      <c r="P358" s="154"/>
      <c r="Q358" s="154"/>
      <c r="R358" s="154"/>
      <c r="S358" s="133"/>
      <c r="T358" s="135"/>
    </row>
    <row r="359" spans="1:20" ht="12.75">
      <c r="A359" s="77">
        <f t="shared" si="5"/>
        <v>38331</v>
      </c>
      <c r="B359" s="133"/>
      <c r="C359" s="119"/>
      <c r="D359" s="154"/>
      <c r="E359" s="154"/>
      <c r="F359" s="119"/>
      <c r="G359" s="154"/>
      <c r="H359" s="154"/>
      <c r="I359" s="154"/>
      <c r="J359" s="119"/>
      <c r="K359" s="154"/>
      <c r="L359" s="119"/>
      <c r="M359" s="154"/>
      <c r="N359" s="154"/>
      <c r="O359" s="119"/>
      <c r="P359" s="154"/>
      <c r="Q359" s="154"/>
      <c r="R359" s="154"/>
      <c r="S359" s="133"/>
      <c r="T359" s="135"/>
    </row>
    <row r="360" spans="1:20" ht="12.75">
      <c r="A360" s="77">
        <f t="shared" si="5"/>
        <v>38332</v>
      </c>
      <c r="B360" s="133"/>
      <c r="C360" s="119"/>
      <c r="D360" s="154"/>
      <c r="E360" s="154"/>
      <c r="F360" s="119"/>
      <c r="G360" s="154"/>
      <c r="H360" s="154"/>
      <c r="I360" s="154"/>
      <c r="J360" s="119"/>
      <c r="K360" s="154"/>
      <c r="L360" s="119"/>
      <c r="M360" s="154"/>
      <c r="N360" s="154"/>
      <c r="O360" s="119"/>
      <c r="P360" s="154"/>
      <c r="Q360" s="154"/>
      <c r="R360" s="154"/>
      <c r="S360" s="133"/>
      <c r="T360" s="135"/>
    </row>
    <row r="361" spans="1:20" ht="12.75">
      <c r="A361" s="77">
        <f t="shared" si="5"/>
        <v>38333</v>
      </c>
      <c r="B361" s="133"/>
      <c r="C361" s="119"/>
      <c r="D361" s="154"/>
      <c r="E361" s="154"/>
      <c r="F361" s="119"/>
      <c r="G361" s="154"/>
      <c r="H361" s="154"/>
      <c r="I361" s="154"/>
      <c r="J361" s="119"/>
      <c r="K361" s="154"/>
      <c r="L361" s="119"/>
      <c r="M361" s="154"/>
      <c r="N361" s="154"/>
      <c r="O361" s="119"/>
      <c r="P361" s="154"/>
      <c r="Q361" s="154"/>
      <c r="R361" s="154"/>
      <c r="S361" s="133"/>
      <c r="T361" s="135"/>
    </row>
    <row r="362" spans="1:20" ht="12.75">
      <c r="A362" s="77">
        <f t="shared" si="5"/>
        <v>38334</v>
      </c>
      <c r="B362" s="133"/>
      <c r="C362" s="119"/>
      <c r="D362" s="154"/>
      <c r="E362" s="154"/>
      <c r="F362" s="119"/>
      <c r="G362" s="154"/>
      <c r="H362" s="154"/>
      <c r="I362" s="154"/>
      <c r="J362" s="119"/>
      <c r="K362" s="154"/>
      <c r="L362" s="119"/>
      <c r="M362" s="154"/>
      <c r="N362" s="154"/>
      <c r="O362" s="119"/>
      <c r="P362" s="154"/>
      <c r="Q362" s="154"/>
      <c r="R362" s="154"/>
      <c r="S362" s="133"/>
      <c r="T362" s="135"/>
    </row>
    <row r="363" spans="1:20" ht="12.75">
      <c r="A363" s="77">
        <f t="shared" si="5"/>
        <v>38335</v>
      </c>
      <c r="B363" s="133"/>
      <c r="C363" s="119"/>
      <c r="D363" s="154"/>
      <c r="E363" s="154"/>
      <c r="F363" s="119"/>
      <c r="G363" s="154"/>
      <c r="H363" s="154"/>
      <c r="I363" s="154"/>
      <c r="J363" s="119"/>
      <c r="K363" s="154"/>
      <c r="L363" s="119"/>
      <c r="M363" s="154"/>
      <c r="N363" s="154"/>
      <c r="O363" s="119"/>
      <c r="P363" s="154"/>
      <c r="Q363" s="154"/>
      <c r="R363" s="154"/>
      <c r="S363" s="133"/>
      <c r="T363" s="135"/>
    </row>
    <row r="364" spans="1:20" ht="12.75">
      <c r="A364" s="77">
        <f t="shared" si="5"/>
        <v>38336</v>
      </c>
      <c r="B364" s="133"/>
      <c r="C364" s="119"/>
      <c r="D364" s="154"/>
      <c r="E364" s="154"/>
      <c r="F364" s="119"/>
      <c r="G364" s="154"/>
      <c r="H364" s="154"/>
      <c r="I364" s="154"/>
      <c r="J364" s="119"/>
      <c r="K364" s="154"/>
      <c r="L364" s="119"/>
      <c r="M364" s="154"/>
      <c r="N364" s="154"/>
      <c r="O364" s="119"/>
      <c r="P364" s="154"/>
      <c r="Q364" s="154"/>
      <c r="R364" s="154"/>
      <c r="S364" s="133"/>
      <c r="T364" s="135"/>
    </row>
    <row r="365" spans="1:20" ht="12.75">
      <c r="A365" s="77">
        <f t="shared" si="5"/>
        <v>38337</v>
      </c>
      <c r="B365" s="133"/>
      <c r="C365" s="119"/>
      <c r="D365" s="154"/>
      <c r="E365" s="154"/>
      <c r="F365" s="119"/>
      <c r="G365" s="154"/>
      <c r="H365" s="154"/>
      <c r="I365" s="154"/>
      <c r="J365" s="119"/>
      <c r="K365" s="154"/>
      <c r="L365" s="119"/>
      <c r="M365" s="154"/>
      <c r="N365" s="154"/>
      <c r="O365" s="119"/>
      <c r="P365" s="154"/>
      <c r="Q365" s="154"/>
      <c r="R365" s="154"/>
      <c r="S365" s="133"/>
      <c r="T365" s="135"/>
    </row>
    <row r="366" spans="1:20" ht="12.75">
      <c r="A366" s="77">
        <f t="shared" si="5"/>
        <v>38338</v>
      </c>
      <c r="B366" s="133"/>
      <c r="C366" s="119"/>
      <c r="D366" s="154"/>
      <c r="E366" s="154"/>
      <c r="F366" s="119"/>
      <c r="G366" s="154"/>
      <c r="H366" s="154"/>
      <c r="I366" s="154"/>
      <c r="J366" s="119"/>
      <c r="K366" s="154"/>
      <c r="L366" s="119"/>
      <c r="M366" s="154"/>
      <c r="N366" s="154"/>
      <c r="O366" s="119"/>
      <c r="P366" s="154"/>
      <c r="Q366" s="154"/>
      <c r="R366" s="154"/>
      <c r="S366" s="133"/>
      <c r="T366" s="135"/>
    </row>
    <row r="367" spans="1:20" ht="12.75">
      <c r="A367" s="77">
        <f t="shared" si="5"/>
        <v>38339</v>
      </c>
      <c r="B367" s="133"/>
      <c r="C367" s="119"/>
      <c r="D367" s="154"/>
      <c r="E367" s="154"/>
      <c r="F367" s="119"/>
      <c r="G367" s="154"/>
      <c r="H367" s="154"/>
      <c r="I367" s="154"/>
      <c r="J367" s="119"/>
      <c r="K367" s="154"/>
      <c r="L367" s="119"/>
      <c r="M367" s="154"/>
      <c r="N367" s="154"/>
      <c r="O367" s="119"/>
      <c r="P367" s="154"/>
      <c r="Q367" s="154"/>
      <c r="R367" s="154"/>
      <c r="S367" s="133"/>
      <c r="T367" s="135"/>
    </row>
    <row r="368" spans="1:20" ht="12.75">
      <c r="A368" s="77">
        <f t="shared" si="5"/>
        <v>38340</v>
      </c>
      <c r="B368" s="133"/>
      <c r="C368" s="119"/>
      <c r="D368" s="154"/>
      <c r="E368" s="154"/>
      <c r="F368" s="119"/>
      <c r="G368" s="154"/>
      <c r="H368" s="154"/>
      <c r="I368" s="154"/>
      <c r="J368" s="119"/>
      <c r="K368" s="154"/>
      <c r="L368" s="119"/>
      <c r="M368" s="154"/>
      <c r="N368" s="154"/>
      <c r="O368" s="119"/>
      <c r="P368" s="154"/>
      <c r="Q368" s="154"/>
      <c r="R368" s="154"/>
      <c r="S368" s="133"/>
      <c r="T368" s="135"/>
    </row>
    <row r="369" spans="1:20" ht="12.75">
      <c r="A369" s="77">
        <f t="shared" si="5"/>
        <v>38341</v>
      </c>
      <c r="B369" s="133"/>
      <c r="C369" s="119"/>
      <c r="D369" s="154"/>
      <c r="E369" s="154"/>
      <c r="F369" s="119"/>
      <c r="G369" s="154"/>
      <c r="H369" s="154"/>
      <c r="I369" s="154"/>
      <c r="J369" s="119"/>
      <c r="K369" s="154"/>
      <c r="L369" s="119"/>
      <c r="M369" s="154"/>
      <c r="N369" s="154"/>
      <c r="O369" s="119"/>
      <c r="P369" s="154"/>
      <c r="Q369" s="154"/>
      <c r="R369" s="154"/>
      <c r="S369" s="133"/>
      <c r="T369" s="135"/>
    </row>
    <row r="370" spans="1:20" ht="12.75">
      <c r="A370" s="77">
        <f t="shared" si="5"/>
        <v>38342</v>
      </c>
      <c r="B370" s="133"/>
      <c r="C370" s="119"/>
      <c r="D370" s="154"/>
      <c r="E370" s="154"/>
      <c r="F370" s="119"/>
      <c r="G370" s="154"/>
      <c r="H370" s="154"/>
      <c r="I370" s="154"/>
      <c r="J370" s="119"/>
      <c r="K370" s="154"/>
      <c r="L370" s="119"/>
      <c r="M370" s="154"/>
      <c r="N370" s="154"/>
      <c r="O370" s="119"/>
      <c r="P370" s="154"/>
      <c r="Q370" s="154"/>
      <c r="R370" s="154"/>
      <c r="S370" s="133"/>
      <c r="T370" s="135"/>
    </row>
    <row r="371" spans="1:20" ht="12.75">
      <c r="A371" s="77">
        <f t="shared" si="5"/>
        <v>38343</v>
      </c>
      <c r="B371" s="133"/>
      <c r="C371" s="119"/>
      <c r="D371" s="154"/>
      <c r="E371" s="154"/>
      <c r="F371" s="119"/>
      <c r="G371" s="154"/>
      <c r="H371" s="154"/>
      <c r="I371" s="154"/>
      <c r="J371" s="119"/>
      <c r="K371" s="154"/>
      <c r="L371" s="119"/>
      <c r="M371" s="154"/>
      <c r="N371" s="154"/>
      <c r="O371" s="119"/>
      <c r="P371" s="154"/>
      <c r="Q371" s="154"/>
      <c r="R371" s="154"/>
      <c r="S371" s="133"/>
      <c r="T371" s="135"/>
    </row>
    <row r="372" spans="1:20" ht="12.75">
      <c r="A372" s="77">
        <f t="shared" si="5"/>
        <v>38344</v>
      </c>
      <c r="B372" s="133"/>
      <c r="C372" s="119"/>
      <c r="D372" s="154"/>
      <c r="E372" s="154"/>
      <c r="F372" s="119"/>
      <c r="G372" s="154"/>
      <c r="H372" s="154"/>
      <c r="I372" s="154"/>
      <c r="J372" s="119"/>
      <c r="K372" s="154"/>
      <c r="L372" s="119"/>
      <c r="M372" s="154"/>
      <c r="N372" s="154"/>
      <c r="O372" s="119"/>
      <c r="P372" s="154"/>
      <c r="Q372" s="154"/>
      <c r="R372" s="154"/>
      <c r="S372" s="133"/>
      <c r="T372" s="135"/>
    </row>
    <row r="373" spans="1:20" ht="12.75">
      <c r="A373" s="77">
        <f t="shared" si="5"/>
        <v>38345</v>
      </c>
      <c r="B373" s="133"/>
      <c r="C373" s="119"/>
      <c r="D373" s="154"/>
      <c r="E373" s="154"/>
      <c r="F373" s="119"/>
      <c r="G373" s="154"/>
      <c r="H373" s="154"/>
      <c r="I373" s="154"/>
      <c r="J373" s="119"/>
      <c r="K373" s="154"/>
      <c r="L373" s="119"/>
      <c r="M373" s="154"/>
      <c r="N373" s="154"/>
      <c r="O373" s="119"/>
      <c r="P373" s="154"/>
      <c r="Q373" s="154"/>
      <c r="R373" s="154"/>
      <c r="S373" s="133"/>
      <c r="T373" s="135"/>
    </row>
    <row r="374" spans="1:20" ht="12.75">
      <c r="A374" s="77">
        <f t="shared" si="5"/>
        <v>38346</v>
      </c>
      <c r="B374" s="133"/>
      <c r="C374" s="119"/>
      <c r="D374" s="154"/>
      <c r="E374" s="154"/>
      <c r="F374" s="119"/>
      <c r="G374" s="154"/>
      <c r="H374" s="154"/>
      <c r="I374" s="154"/>
      <c r="J374" s="119"/>
      <c r="K374" s="154"/>
      <c r="L374" s="119"/>
      <c r="M374" s="154"/>
      <c r="N374" s="154"/>
      <c r="O374" s="119"/>
      <c r="P374" s="154"/>
      <c r="Q374" s="154"/>
      <c r="R374" s="154"/>
      <c r="S374" s="133"/>
      <c r="T374" s="135"/>
    </row>
    <row r="375" spans="1:20" ht="12.75">
      <c r="A375" s="77">
        <f t="shared" si="5"/>
        <v>38347</v>
      </c>
      <c r="B375" s="133"/>
      <c r="C375" s="119"/>
      <c r="D375" s="154"/>
      <c r="E375" s="154"/>
      <c r="F375" s="119"/>
      <c r="G375" s="154"/>
      <c r="H375" s="154"/>
      <c r="I375" s="154"/>
      <c r="J375" s="119"/>
      <c r="K375" s="154"/>
      <c r="L375" s="119"/>
      <c r="M375" s="154"/>
      <c r="N375" s="154"/>
      <c r="O375" s="119"/>
      <c r="P375" s="154"/>
      <c r="Q375" s="154"/>
      <c r="R375" s="154"/>
      <c r="S375" s="133"/>
      <c r="T375" s="135"/>
    </row>
    <row r="376" spans="1:20" ht="12.75">
      <c r="A376" s="77">
        <f t="shared" si="5"/>
        <v>38348</v>
      </c>
      <c r="B376" s="133"/>
      <c r="C376" s="119"/>
      <c r="D376" s="154"/>
      <c r="E376" s="154"/>
      <c r="F376" s="119"/>
      <c r="G376" s="154"/>
      <c r="H376" s="154"/>
      <c r="I376" s="154"/>
      <c r="J376" s="119"/>
      <c r="K376" s="154"/>
      <c r="L376" s="119"/>
      <c r="M376" s="154"/>
      <c r="N376" s="154"/>
      <c r="O376" s="119"/>
      <c r="P376" s="154"/>
      <c r="Q376" s="154"/>
      <c r="R376" s="154"/>
      <c r="S376" s="133"/>
      <c r="T376" s="135"/>
    </row>
    <row r="377" spans="1:20" ht="12.75">
      <c r="A377" s="77">
        <f t="shared" si="5"/>
        <v>38349</v>
      </c>
      <c r="B377" s="133"/>
      <c r="C377" s="119"/>
      <c r="D377" s="154"/>
      <c r="E377" s="154"/>
      <c r="F377" s="119"/>
      <c r="G377" s="154"/>
      <c r="H377" s="154"/>
      <c r="I377" s="154"/>
      <c r="J377" s="119"/>
      <c r="K377" s="154"/>
      <c r="L377" s="119"/>
      <c r="M377" s="154"/>
      <c r="N377" s="154"/>
      <c r="O377" s="119"/>
      <c r="P377" s="154"/>
      <c r="Q377" s="154"/>
      <c r="R377" s="154"/>
      <c r="S377" s="133"/>
      <c r="T377" s="135"/>
    </row>
    <row r="378" spans="1:20" ht="12.75">
      <c r="A378" s="77">
        <f t="shared" si="5"/>
        <v>38350</v>
      </c>
      <c r="B378" s="133"/>
      <c r="C378" s="119"/>
      <c r="D378" s="154"/>
      <c r="E378" s="154"/>
      <c r="F378" s="119"/>
      <c r="G378" s="154"/>
      <c r="H378" s="154"/>
      <c r="I378" s="154"/>
      <c r="J378" s="119"/>
      <c r="K378" s="154"/>
      <c r="L378" s="119"/>
      <c r="M378" s="154"/>
      <c r="N378" s="154"/>
      <c r="O378" s="119"/>
      <c r="P378" s="154"/>
      <c r="Q378" s="154"/>
      <c r="R378" s="154"/>
      <c r="S378" s="133"/>
      <c r="T378" s="135"/>
    </row>
    <row r="379" spans="1:20" ht="12.75">
      <c r="A379" s="77">
        <f t="shared" si="5"/>
        <v>38351</v>
      </c>
      <c r="B379" s="133"/>
      <c r="C379" s="119"/>
      <c r="D379" s="154"/>
      <c r="E379" s="154"/>
      <c r="F379" s="119"/>
      <c r="G379" s="154"/>
      <c r="H379" s="154"/>
      <c r="I379" s="154"/>
      <c r="J379" s="119"/>
      <c r="K379" s="154"/>
      <c r="L379" s="119"/>
      <c r="M379" s="154"/>
      <c r="N379" s="154"/>
      <c r="O379" s="119"/>
      <c r="P379" s="154"/>
      <c r="Q379" s="154"/>
      <c r="R379" s="154"/>
      <c r="S379" s="133"/>
      <c r="T379" s="135"/>
    </row>
    <row r="380" spans="1:20" ht="12.75">
      <c r="A380" s="77">
        <f t="shared" si="5"/>
        <v>38352</v>
      </c>
      <c r="B380" s="119"/>
      <c r="C380" s="153"/>
      <c r="D380" s="152"/>
      <c r="E380" s="134"/>
      <c r="F380" s="134"/>
      <c r="G380" s="119"/>
      <c r="H380" s="154"/>
      <c r="I380" s="154"/>
      <c r="J380" s="154"/>
      <c r="K380" s="154"/>
      <c r="L380" s="154"/>
      <c r="M380" s="133"/>
      <c r="N380" s="133"/>
      <c r="O380" s="133"/>
      <c r="P380" s="133"/>
      <c r="Q380" s="119"/>
      <c r="R380" s="147"/>
      <c r="S380" s="133"/>
      <c r="T380" s="135"/>
    </row>
    <row r="381" spans="1:20" ht="3.75" customHeight="1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</row>
  </sheetData>
  <sheetProtection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M380"/>
  <sheetViews>
    <sheetView showGridLines="0"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20" max="20" width="1.7109375" style="0" customWidth="1"/>
    <col min="21" max="25" width="8.7109375" style="144" customWidth="1"/>
    <col min="33" max="39" width="9.140625" style="1" customWidth="1"/>
  </cols>
  <sheetData>
    <row r="1" ht="12.75"/>
    <row r="2" spans="2:11" ht="12.75">
      <c r="B2" s="32" t="s">
        <v>30</v>
      </c>
      <c r="C2" s="33"/>
      <c r="D2" s="33"/>
      <c r="E2" s="33"/>
      <c r="F2" s="148"/>
      <c r="G2" s="218"/>
      <c r="H2" s="219"/>
      <c r="I2" s="219"/>
      <c r="J2" s="219"/>
      <c r="K2" s="220"/>
    </row>
    <row r="3" spans="2:11" ht="12.75">
      <c r="B3" s="32" t="s">
        <v>139</v>
      </c>
      <c r="C3" s="33"/>
      <c r="D3" s="33"/>
      <c r="E3" s="33"/>
      <c r="F3" s="148"/>
      <c r="G3" s="218"/>
      <c r="H3" s="224"/>
      <c r="I3" s="224"/>
      <c r="J3" s="224"/>
      <c r="K3" s="225"/>
    </row>
    <row r="4" spans="2:11" ht="12.75">
      <c r="B4" s="34" t="s">
        <v>96</v>
      </c>
      <c r="C4" s="16"/>
      <c r="D4" s="16"/>
      <c r="E4" s="16"/>
      <c r="F4" s="148"/>
      <c r="G4" s="221">
        <v>0.1</v>
      </c>
      <c r="H4" s="222"/>
      <c r="I4" s="222"/>
      <c r="J4" s="222"/>
      <c r="K4" s="223"/>
    </row>
    <row r="5" spans="2:11" ht="12.75">
      <c r="B5" s="34" t="s">
        <v>95</v>
      </c>
      <c r="C5" s="16"/>
      <c r="D5" s="16"/>
      <c r="E5" s="16"/>
      <c r="F5" s="148"/>
      <c r="G5" s="221">
        <v>0.3</v>
      </c>
      <c r="H5" s="222"/>
      <c r="I5" s="222"/>
      <c r="J5" s="222"/>
      <c r="K5" s="223"/>
    </row>
    <row r="6" spans="2:11" ht="12.75">
      <c r="B6" s="36" t="s">
        <v>31</v>
      </c>
      <c r="C6" s="35"/>
      <c r="D6" s="35"/>
      <c r="E6" s="35"/>
      <c r="F6" s="35"/>
      <c r="G6" s="4"/>
      <c r="H6" s="4"/>
      <c r="I6" s="4"/>
      <c r="J6" s="4"/>
      <c r="K6" s="4"/>
    </row>
    <row r="7" spans="2:11" ht="12.75">
      <c r="B7" s="36" t="s">
        <v>116</v>
      </c>
      <c r="C7" s="35"/>
      <c r="D7" s="35"/>
      <c r="E7" s="35"/>
      <c r="F7" s="35"/>
      <c r="G7" s="4"/>
      <c r="H7" s="4"/>
      <c r="I7" s="4"/>
      <c r="J7" s="4"/>
      <c r="K7" s="4"/>
    </row>
    <row r="8" spans="2:11" ht="12.75">
      <c r="B8" s="36" t="s">
        <v>128</v>
      </c>
      <c r="C8" s="35"/>
      <c r="D8" s="35"/>
      <c r="E8" s="35"/>
      <c r="F8" s="35"/>
      <c r="G8" s="4"/>
      <c r="H8" s="4"/>
      <c r="I8" s="4"/>
      <c r="J8" s="4"/>
      <c r="K8" s="4"/>
    </row>
    <row r="9" spans="2:11" ht="12.75">
      <c r="B9" s="36" t="s">
        <v>129</v>
      </c>
      <c r="C9" s="35"/>
      <c r="D9" s="35"/>
      <c r="E9" s="35"/>
      <c r="F9" s="35"/>
      <c r="G9" s="4"/>
      <c r="H9" s="4"/>
      <c r="I9" s="4"/>
      <c r="J9" s="4"/>
      <c r="K9" s="4"/>
    </row>
    <row r="10" ht="12.75">
      <c r="K10" s="4"/>
    </row>
    <row r="11" ht="12.75">
      <c r="B11" s="37"/>
    </row>
    <row r="12" spans="1:25" ht="12.75">
      <c r="A12" s="12" t="s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37"/>
      <c r="U12" s="1"/>
      <c r="V12" s="1"/>
      <c r="W12" s="1"/>
      <c r="X12" s="1"/>
      <c r="Y12" s="1"/>
    </row>
    <row r="13" spans="1:31" ht="12.75">
      <c r="A13" s="72"/>
      <c r="B13" s="73" t="s">
        <v>0</v>
      </c>
      <c r="C13" s="74" t="s">
        <v>4</v>
      </c>
      <c r="D13" s="72" t="s">
        <v>5</v>
      </c>
      <c r="E13" s="72" t="s">
        <v>6</v>
      </c>
      <c r="F13" s="72" t="s">
        <v>7</v>
      </c>
      <c r="G13" s="74" t="s">
        <v>9</v>
      </c>
      <c r="H13" s="72" t="s">
        <v>10</v>
      </c>
      <c r="I13" s="72" t="s">
        <v>11</v>
      </c>
      <c r="J13" s="72" t="s">
        <v>12</v>
      </c>
      <c r="K13" s="72" t="s">
        <v>86</v>
      </c>
      <c r="L13" s="72" t="s">
        <v>87</v>
      </c>
      <c r="M13" s="72" t="s">
        <v>88</v>
      </c>
      <c r="N13" s="72" t="s">
        <v>89</v>
      </c>
      <c r="O13" s="72" t="s">
        <v>145</v>
      </c>
      <c r="P13" s="72" t="s">
        <v>146</v>
      </c>
      <c r="Q13" s="72" t="s">
        <v>147</v>
      </c>
      <c r="R13" s="72" t="s">
        <v>148</v>
      </c>
      <c r="S13" s="72" t="s">
        <v>46</v>
      </c>
      <c r="T13" s="137"/>
      <c r="U13" s="1"/>
      <c r="V13" s="1"/>
      <c r="W13" s="1"/>
      <c r="X13" s="1"/>
      <c r="Y13" s="1"/>
      <c r="AA13" s="9" t="s">
        <v>8</v>
      </c>
      <c r="AB13" s="9" t="s">
        <v>19</v>
      </c>
      <c r="AC13" s="9" t="s">
        <v>13</v>
      </c>
      <c r="AD13" s="1"/>
      <c r="AE13" s="1"/>
    </row>
    <row r="14" spans="1:39" ht="12.75">
      <c r="A14" s="109">
        <v>37987</v>
      </c>
      <c r="B14" s="110"/>
      <c r="C14" s="111"/>
      <c r="D14" s="112"/>
      <c r="E14" s="112"/>
      <c r="F14" s="1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38"/>
      <c r="U14" s="145"/>
      <c r="V14" s="145"/>
      <c r="W14" s="145"/>
      <c r="X14" s="145"/>
      <c r="Y14" s="145"/>
      <c r="Z14" s="21">
        <v>1</v>
      </c>
      <c r="AA14" s="11">
        <f>MAX(C14:R14)</f>
        <v>0</v>
      </c>
      <c r="AB14" s="11"/>
      <c r="AC14" s="2">
        <f aca="true" t="shared" si="0" ref="AC14:AC77">$G$4</f>
        <v>0.1</v>
      </c>
      <c r="AG14" s="62"/>
      <c r="AH14" s="63"/>
      <c r="AI14" s="64"/>
      <c r="AK14" s="206"/>
      <c r="AL14" s="63"/>
      <c r="AM14" s="207"/>
    </row>
    <row r="15" spans="1:39" ht="12.75">
      <c r="A15" s="75">
        <f aca="true" t="shared" si="1" ref="A15:A78">A14+1</f>
        <v>37988</v>
      </c>
      <c r="B15" s="110"/>
      <c r="C15" s="111"/>
      <c r="D15" s="112"/>
      <c r="E15" s="112"/>
      <c r="F15" s="112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38"/>
      <c r="U15" s="145"/>
      <c r="V15" s="145"/>
      <c r="W15" s="145"/>
      <c r="X15" s="145"/>
      <c r="Y15" s="145"/>
      <c r="Z15" s="21">
        <f aca="true" t="shared" si="2" ref="Z15:Z78">Z14+1</f>
        <v>2</v>
      </c>
      <c r="AA15" s="11">
        <f aca="true" t="shared" si="3" ref="AA15:AA78">MAX(C15:R15)</f>
        <v>0</v>
      </c>
      <c r="AB15" s="11"/>
      <c r="AC15" s="2">
        <f t="shared" si="0"/>
        <v>0.1</v>
      </c>
      <c r="AG15" s="62"/>
      <c r="AH15" s="63"/>
      <c r="AI15" s="64"/>
      <c r="AK15" s="206"/>
      <c r="AL15" s="63"/>
      <c r="AM15" s="207"/>
    </row>
    <row r="16" spans="1:39" ht="12.75">
      <c r="A16" s="75">
        <f t="shared" si="1"/>
        <v>37989</v>
      </c>
      <c r="B16" s="110"/>
      <c r="C16" s="111"/>
      <c r="D16" s="112"/>
      <c r="E16" s="112"/>
      <c r="F16" s="112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38"/>
      <c r="U16" s="145"/>
      <c r="V16" s="145"/>
      <c r="W16" s="145"/>
      <c r="X16" s="145"/>
      <c r="Y16" s="145"/>
      <c r="Z16" s="21">
        <f t="shared" si="2"/>
        <v>3</v>
      </c>
      <c r="AA16" s="11">
        <f t="shared" si="3"/>
        <v>0</v>
      </c>
      <c r="AB16" s="11"/>
      <c r="AC16" s="2">
        <f t="shared" si="0"/>
        <v>0.1</v>
      </c>
      <c r="AG16" s="62"/>
      <c r="AH16" s="63"/>
      <c r="AI16" s="64"/>
      <c r="AK16" s="206"/>
      <c r="AL16" s="63"/>
      <c r="AM16" s="207"/>
    </row>
    <row r="17" spans="1:39" ht="12.75">
      <c r="A17" s="75">
        <f t="shared" si="1"/>
        <v>37990</v>
      </c>
      <c r="B17" s="110"/>
      <c r="C17" s="111"/>
      <c r="D17" s="112"/>
      <c r="E17" s="112"/>
      <c r="F17" s="112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38"/>
      <c r="U17" s="145"/>
      <c r="V17" s="145"/>
      <c r="W17" s="145"/>
      <c r="X17" s="145"/>
      <c r="Y17" s="145"/>
      <c r="Z17" s="21">
        <f t="shared" si="2"/>
        <v>4</v>
      </c>
      <c r="AA17" s="11">
        <f t="shared" si="3"/>
        <v>0</v>
      </c>
      <c r="AB17" s="11"/>
      <c r="AC17" s="2">
        <f t="shared" si="0"/>
        <v>0.1</v>
      </c>
      <c r="AG17" s="62"/>
      <c r="AH17" s="63"/>
      <c r="AI17" s="64"/>
      <c r="AK17" s="206"/>
      <c r="AL17" s="63"/>
      <c r="AM17" s="207"/>
    </row>
    <row r="18" spans="1:39" ht="12.75">
      <c r="A18" s="75">
        <f t="shared" si="1"/>
        <v>37991</v>
      </c>
      <c r="B18" s="110"/>
      <c r="C18" s="111"/>
      <c r="D18" s="112"/>
      <c r="E18" s="112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38"/>
      <c r="U18" s="145"/>
      <c r="V18" s="145"/>
      <c r="W18" s="145"/>
      <c r="X18" s="145"/>
      <c r="Y18" s="145"/>
      <c r="Z18" s="21">
        <f t="shared" si="2"/>
        <v>5</v>
      </c>
      <c r="AA18" s="11">
        <f t="shared" si="3"/>
        <v>0</v>
      </c>
      <c r="AB18" s="11"/>
      <c r="AC18" s="2">
        <f t="shared" si="0"/>
        <v>0.1</v>
      </c>
      <c r="AG18" s="62"/>
      <c r="AH18" s="63"/>
      <c r="AI18" s="64"/>
      <c r="AK18" s="206"/>
      <c r="AL18" s="63"/>
      <c r="AM18" s="207"/>
    </row>
    <row r="19" spans="1:39" ht="12.75">
      <c r="A19" s="75">
        <f t="shared" si="1"/>
        <v>37992</v>
      </c>
      <c r="B19" s="110"/>
      <c r="C19" s="111"/>
      <c r="D19" s="112"/>
      <c r="E19" s="112"/>
      <c r="F19" s="112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38"/>
      <c r="U19" s="145"/>
      <c r="V19" s="145"/>
      <c r="W19" s="145"/>
      <c r="X19" s="145"/>
      <c r="Y19" s="145"/>
      <c r="Z19" s="21">
        <f t="shared" si="2"/>
        <v>6</v>
      </c>
      <c r="AA19" s="11">
        <f t="shared" si="3"/>
        <v>0</v>
      </c>
      <c r="AB19" s="11"/>
      <c r="AC19" s="2">
        <f t="shared" si="0"/>
        <v>0.1</v>
      </c>
      <c r="AG19" s="62"/>
      <c r="AH19" s="63"/>
      <c r="AI19" s="64"/>
      <c r="AK19" s="206"/>
      <c r="AL19" s="63"/>
      <c r="AM19" s="207"/>
    </row>
    <row r="20" spans="1:39" ht="12.75">
      <c r="A20" s="75">
        <f t="shared" si="1"/>
        <v>37993</v>
      </c>
      <c r="B20" s="110"/>
      <c r="C20" s="111"/>
      <c r="D20" s="112"/>
      <c r="E20" s="112"/>
      <c r="F20" s="112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38"/>
      <c r="U20" s="145"/>
      <c r="V20" s="145"/>
      <c r="W20" s="145"/>
      <c r="X20" s="145"/>
      <c r="Y20" s="145"/>
      <c r="Z20" s="21">
        <f t="shared" si="2"/>
        <v>7</v>
      </c>
      <c r="AA20" s="11">
        <f t="shared" si="3"/>
        <v>0</v>
      </c>
      <c r="AB20" s="11"/>
      <c r="AC20" s="2">
        <f t="shared" si="0"/>
        <v>0.1</v>
      </c>
      <c r="AG20" s="62"/>
      <c r="AH20" s="63"/>
      <c r="AI20" s="64"/>
      <c r="AK20" s="206"/>
      <c r="AL20" s="63"/>
      <c r="AM20" s="207"/>
    </row>
    <row r="21" spans="1:39" ht="12.75">
      <c r="A21" s="75">
        <f t="shared" si="1"/>
        <v>37994</v>
      </c>
      <c r="B21" s="110"/>
      <c r="C21" s="111"/>
      <c r="D21" s="112"/>
      <c r="E21" s="112"/>
      <c r="F21" s="112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38"/>
      <c r="U21" s="145"/>
      <c r="V21" s="145"/>
      <c r="W21" s="145"/>
      <c r="X21" s="145"/>
      <c r="Y21" s="145"/>
      <c r="Z21" s="21">
        <f t="shared" si="2"/>
        <v>8</v>
      </c>
      <c r="AA21" s="11">
        <f t="shared" si="3"/>
        <v>0</v>
      </c>
      <c r="AB21" s="11"/>
      <c r="AC21" s="2">
        <f t="shared" si="0"/>
        <v>0.1</v>
      </c>
      <c r="AG21" s="62"/>
      <c r="AH21" s="63"/>
      <c r="AI21" s="64"/>
      <c r="AK21" s="206"/>
      <c r="AL21" s="63"/>
      <c r="AM21" s="207"/>
    </row>
    <row r="22" spans="1:39" ht="12.75">
      <c r="A22" s="75">
        <f t="shared" si="1"/>
        <v>37995</v>
      </c>
      <c r="B22" s="110"/>
      <c r="C22" s="111"/>
      <c r="D22" s="112"/>
      <c r="E22" s="112"/>
      <c r="F22" s="112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38"/>
      <c r="U22" s="145"/>
      <c r="V22" s="145"/>
      <c r="W22" s="145"/>
      <c r="X22" s="145"/>
      <c r="Y22" s="145"/>
      <c r="Z22" s="21">
        <f t="shared" si="2"/>
        <v>9</v>
      </c>
      <c r="AA22" s="11">
        <f t="shared" si="3"/>
        <v>0</v>
      </c>
      <c r="AB22" s="11"/>
      <c r="AC22" s="2">
        <f t="shared" si="0"/>
        <v>0.1</v>
      </c>
      <c r="AG22" s="62"/>
      <c r="AH22" s="63"/>
      <c r="AI22" s="64"/>
      <c r="AK22" s="206"/>
      <c r="AL22" s="63"/>
      <c r="AM22" s="207"/>
    </row>
    <row r="23" spans="1:39" ht="12.75">
      <c r="A23" s="75">
        <f t="shared" si="1"/>
        <v>37996</v>
      </c>
      <c r="B23" s="110"/>
      <c r="C23" s="111"/>
      <c r="D23" s="112"/>
      <c r="E23" s="112"/>
      <c r="F23" s="112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38"/>
      <c r="U23" s="145"/>
      <c r="V23" s="145"/>
      <c r="W23" s="145"/>
      <c r="X23" s="145"/>
      <c r="Y23" s="145"/>
      <c r="Z23" s="21">
        <f t="shared" si="2"/>
        <v>10</v>
      </c>
      <c r="AA23" s="11">
        <f t="shared" si="3"/>
        <v>0</v>
      </c>
      <c r="AB23" s="11"/>
      <c r="AC23" s="2">
        <f t="shared" si="0"/>
        <v>0.1</v>
      </c>
      <c r="AG23" s="62"/>
      <c r="AH23" s="63"/>
      <c r="AI23" s="64"/>
      <c r="AK23" s="206"/>
      <c r="AL23" s="63"/>
      <c r="AM23" s="207"/>
    </row>
    <row r="24" spans="1:39" ht="12.75">
      <c r="A24" s="75">
        <f t="shared" si="1"/>
        <v>37997</v>
      </c>
      <c r="B24" s="110"/>
      <c r="C24" s="111"/>
      <c r="D24" s="112"/>
      <c r="E24" s="112"/>
      <c r="F24" s="112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38"/>
      <c r="U24" s="145"/>
      <c r="V24" s="145"/>
      <c r="W24" s="145"/>
      <c r="X24" s="145"/>
      <c r="Y24" s="145"/>
      <c r="Z24" s="21">
        <f t="shared" si="2"/>
        <v>11</v>
      </c>
      <c r="AA24" s="11">
        <f t="shared" si="3"/>
        <v>0</v>
      </c>
      <c r="AB24" s="11"/>
      <c r="AC24" s="2">
        <f t="shared" si="0"/>
        <v>0.1</v>
      </c>
      <c r="AG24" s="62"/>
      <c r="AH24" s="63"/>
      <c r="AI24" s="64"/>
      <c r="AK24" s="206"/>
      <c r="AL24" s="63"/>
      <c r="AM24" s="207"/>
    </row>
    <row r="25" spans="1:39" ht="12.75">
      <c r="A25" s="75">
        <f t="shared" si="1"/>
        <v>37998</v>
      </c>
      <c r="B25" s="110"/>
      <c r="C25" s="111"/>
      <c r="D25" s="112"/>
      <c r="E25" s="112"/>
      <c r="F25" s="11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38"/>
      <c r="U25" s="145"/>
      <c r="V25" s="145"/>
      <c r="W25" s="145"/>
      <c r="X25" s="145"/>
      <c r="Y25" s="145"/>
      <c r="Z25" s="21">
        <f t="shared" si="2"/>
        <v>12</v>
      </c>
      <c r="AA25" s="11">
        <f t="shared" si="3"/>
        <v>0</v>
      </c>
      <c r="AB25" s="11"/>
      <c r="AC25" s="2">
        <f t="shared" si="0"/>
        <v>0.1</v>
      </c>
      <c r="AG25" s="62"/>
      <c r="AH25" s="63"/>
      <c r="AI25" s="64"/>
      <c r="AK25" s="206"/>
      <c r="AL25" s="63"/>
      <c r="AM25" s="207"/>
    </row>
    <row r="26" spans="1:39" ht="12.75">
      <c r="A26" s="75">
        <f t="shared" si="1"/>
        <v>37999</v>
      </c>
      <c r="B26" s="110"/>
      <c r="C26" s="111"/>
      <c r="D26" s="112"/>
      <c r="E26" s="112"/>
      <c r="F26" s="112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38"/>
      <c r="U26" s="145"/>
      <c r="V26" s="145"/>
      <c r="W26" s="145"/>
      <c r="X26" s="145"/>
      <c r="Y26" s="145"/>
      <c r="Z26" s="21">
        <f t="shared" si="2"/>
        <v>13</v>
      </c>
      <c r="AA26" s="11">
        <f t="shared" si="3"/>
        <v>0</v>
      </c>
      <c r="AB26" s="11"/>
      <c r="AC26" s="2">
        <f t="shared" si="0"/>
        <v>0.1</v>
      </c>
      <c r="AG26" s="62"/>
      <c r="AH26" s="63"/>
      <c r="AI26" s="64"/>
      <c r="AK26" s="206"/>
      <c r="AL26" s="63"/>
      <c r="AM26" s="207"/>
    </row>
    <row r="27" spans="1:39" ht="12.75">
      <c r="A27" s="75">
        <f t="shared" si="1"/>
        <v>38000</v>
      </c>
      <c r="B27" s="110"/>
      <c r="C27" s="111"/>
      <c r="D27" s="112"/>
      <c r="E27" s="112"/>
      <c r="F27" s="11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38"/>
      <c r="U27" s="145"/>
      <c r="V27" s="145"/>
      <c r="W27" s="145"/>
      <c r="X27" s="145"/>
      <c r="Y27" s="145"/>
      <c r="Z27" s="21">
        <f t="shared" si="2"/>
        <v>14</v>
      </c>
      <c r="AA27" s="11">
        <f t="shared" si="3"/>
        <v>0</v>
      </c>
      <c r="AB27" s="11"/>
      <c r="AC27" s="2">
        <f t="shared" si="0"/>
        <v>0.1</v>
      </c>
      <c r="AG27" s="62"/>
      <c r="AH27" s="63"/>
      <c r="AI27" s="64"/>
      <c r="AK27" s="206"/>
      <c r="AL27" s="63"/>
      <c r="AM27" s="207"/>
    </row>
    <row r="28" spans="1:39" ht="12.75">
      <c r="A28" s="75">
        <f t="shared" si="1"/>
        <v>38001</v>
      </c>
      <c r="B28" s="110"/>
      <c r="C28" s="111"/>
      <c r="D28" s="112"/>
      <c r="E28" s="112"/>
      <c r="F28" s="112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38"/>
      <c r="U28" s="145"/>
      <c r="V28" s="145"/>
      <c r="W28" s="145"/>
      <c r="X28" s="145"/>
      <c r="Y28" s="145"/>
      <c r="Z28" s="21">
        <f t="shared" si="2"/>
        <v>15</v>
      </c>
      <c r="AA28" s="11">
        <f t="shared" si="3"/>
        <v>0</v>
      </c>
      <c r="AB28" s="11"/>
      <c r="AC28" s="2">
        <f t="shared" si="0"/>
        <v>0.1</v>
      </c>
      <c r="AG28" s="62"/>
      <c r="AH28" s="63"/>
      <c r="AI28" s="64"/>
      <c r="AK28" s="206"/>
      <c r="AL28" s="63"/>
      <c r="AM28" s="207"/>
    </row>
    <row r="29" spans="1:39" ht="12.75">
      <c r="A29" s="75">
        <f t="shared" si="1"/>
        <v>38002</v>
      </c>
      <c r="B29" s="110"/>
      <c r="C29" s="111"/>
      <c r="D29" s="112"/>
      <c r="E29" s="112"/>
      <c r="F29" s="1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38"/>
      <c r="U29" s="145"/>
      <c r="V29" s="145"/>
      <c r="W29" s="145"/>
      <c r="X29" s="145"/>
      <c r="Y29" s="145"/>
      <c r="Z29" s="21">
        <f t="shared" si="2"/>
        <v>16</v>
      </c>
      <c r="AA29" s="11">
        <f t="shared" si="3"/>
        <v>0</v>
      </c>
      <c r="AB29" s="11"/>
      <c r="AC29" s="2">
        <f t="shared" si="0"/>
        <v>0.1</v>
      </c>
      <c r="AG29" s="62"/>
      <c r="AH29" s="63"/>
      <c r="AI29" s="64"/>
      <c r="AK29" s="206"/>
      <c r="AL29" s="63"/>
      <c r="AM29" s="207"/>
    </row>
    <row r="30" spans="1:39" ht="12.75">
      <c r="A30" s="75">
        <f t="shared" si="1"/>
        <v>38003</v>
      </c>
      <c r="B30" s="110"/>
      <c r="C30" s="111"/>
      <c r="D30" s="112"/>
      <c r="E30" s="112"/>
      <c r="F30" s="112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38"/>
      <c r="U30" s="145"/>
      <c r="V30" s="145"/>
      <c r="W30" s="145"/>
      <c r="X30" s="145"/>
      <c r="Y30" s="145"/>
      <c r="Z30" s="21">
        <f t="shared" si="2"/>
        <v>17</v>
      </c>
      <c r="AA30" s="11">
        <f t="shared" si="3"/>
        <v>0</v>
      </c>
      <c r="AB30" s="11"/>
      <c r="AC30" s="2">
        <f t="shared" si="0"/>
        <v>0.1</v>
      </c>
      <c r="AG30" s="62"/>
      <c r="AH30" s="63"/>
      <c r="AI30" s="64"/>
      <c r="AK30" s="206"/>
      <c r="AL30" s="63"/>
      <c r="AM30" s="207"/>
    </row>
    <row r="31" spans="1:39" ht="12.75">
      <c r="A31" s="75">
        <f t="shared" si="1"/>
        <v>38004</v>
      </c>
      <c r="B31" s="110"/>
      <c r="C31" s="111"/>
      <c r="D31" s="112"/>
      <c r="E31" s="112"/>
      <c r="F31" s="112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38"/>
      <c r="U31" s="145"/>
      <c r="V31" s="145"/>
      <c r="W31" s="145"/>
      <c r="X31" s="145"/>
      <c r="Y31" s="145"/>
      <c r="Z31" s="21">
        <f t="shared" si="2"/>
        <v>18</v>
      </c>
      <c r="AA31" s="11">
        <f t="shared" si="3"/>
        <v>0</v>
      </c>
      <c r="AB31" s="11"/>
      <c r="AC31" s="2">
        <f t="shared" si="0"/>
        <v>0.1</v>
      </c>
      <c r="AG31" s="62"/>
      <c r="AH31" s="63"/>
      <c r="AI31" s="64"/>
      <c r="AK31" s="206"/>
      <c r="AL31" s="63"/>
      <c r="AM31" s="207"/>
    </row>
    <row r="32" spans="1:39" ht="12.75">
      <c r="A32" s="75">
        <f t="shared" si="1"/>
        <v>38005</v>
      </c>
      <c r="B32" s="110"/>
      <c r="C32" s="111"/>
      <c r="D32" s="112"/>
      <c r="E32" s="112"/>
      <c r="F32" s="112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38"/>
      <c r="U32" s="145"/>
      <c r="V32" s="145"/>
      <c r="W32" s="145"/>
      <c r="X32" s="145"/>
      <c r="Y32" s="145"/>
      <c r="Z32" s="21">
        <f t="shared" si="2"/>
        <v>19</v>
      </c>
      <c r="AA32" s="11">
        <f t="shared" si="3"/>
        <v>0</v>
      </c>
      <c r="AB32" s="11"/>
      <c r="AC32" s="2">
        <f t="shared" si="0"/>
        <v>0.1</v>
      </c>
      <c r="AG32" s="62"/>
      <c r="AH32" s="63"/>
      <c r="AI32" s="64"/>
      <c r="AK32" s="206"/>
      <c r="AL32" s="63"/>
      <c r="AM32" s="207"/>
    </row>
    <row r="33" spans="1:39" ht="12.75">
      <c r="A33" s="75">
        <f t="shared" si="1"/>
        <v>38006</v>
      </c>
      <c r="B33" s="110"/>
      <c r="C33" s="111"/>
      <c r="D33" s="112"/>
      <c r="E33" s="112"/>
      <c r="F33" s="112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38"/>
      <c r="U33" s="145"/>
      <c r="V33" s="145"/>
      <c r="W33" s="145"/>
      <c r="X33" s="145"/>
      <c r="Y33" s="145"/>
      <c r="Z33" s="21">
        <f t="shared" si="2"/>
        <v>20</v>
      </c>
      <c r="AA33" s="11">
        <f t="shared" si="3"/>
        <v>0</v>
      </c>
      <c r="AB33" s="11"/>
      <c r="AC33" s="2">
        <f t="shared" si="0"/>
        <v>0.1</v>
      </c>
      <c r="AG33" s="62"/>
      <c r="AH33" s="63"/>
      <c r="AI33" s="64"/>
      <c r="AK33" s="206"/>
      <c r="AL33" s="63"/>
      <c r="AM33" s="207"/>
    </row>
    <row r="34" spans="1:39" ht="12.75">
      <c r="A34" s="75">
        <f t="shared" si="1"/>
        <v>38007</v>
      </c>
      <c r="B34" s="110"/>
      <c r="C34" s="111"/>
      <c r="D34" s="112"/>
      <c r="E34" s="112"/>
      <c r="F34" s="112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38"/>
      <c r="U34" s="145"/>
      <c r="V34" s="145"/>
      <c r="W34" s="145"/>
      <c r="X34" s="145"/>
      <c r="Y34" s="145"/>
      <c r="Z34" s="21">
        <f t="shared" si="2"/>
        <v>21</v>
      </c>
      <c r="AA34" s="11">
        <f t="shared" si="3"/>
        <v>0</v>
      </c>
      <c r="AB34" s="11"/>
      <c r="AC34" s="2">
        <f t="shared" si="0"/>
        <v>0.1</v>
      </c>
      <c r="AG34" s="62"/>
      <c r="AH34" s="63"/>
      <c r="AI34" s="64"/>
      <c r="AK34" s="206"/>
      <c r="AL34" s="63"/>
      <c r="AM34" s="207"/>
    </row>
    <row r="35" spans="1:39" ht="12.75">
      <c r="A35" s="75">
        <f t="shared" si="1"/>
        <v>38008</v>
      </c>
      <c r="B35" s="110"/>
      <c r="C35" s="111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38"/>
      <c r="U35" s="145"/>
      <c r="V35" s="145"/>
      <c r="W35" s="145"/>
      <c r="X35" s="145"/>
      <c r="Y35" s="145"/>
      <c r="Z35" s="21">
        <f t="shared" si="2"/>
        <v>22</v>
      </c>
      <c r="AA35" s="11">
        <f t="shared" si="3"/>
        <v>0</v>
      </c>
      <c r="AB35" s="11"/>
      <c r="AC35" s="2">
        <f t="shared" si="0"/>
        <v>0.1</v>
      </c>
      <c r="AG35" s="62"/>
      <c r="AH35" s="63"/>
      <c r="AI35" s="64"/>
      <c r="AK35" s="206"/>
      <c r="AL35" s="63"/>
      <c r="AM35" s="207"/>
    </row>
    <row r="36" spans="1:39" ht="12.75">
      <c r="A36" s="75">
        <f t="shared" si="1"/>
        <v>38009</v>
      </c>
      <c r="B36" s="110"/>
      <c r="C36" s="111"/>
      <c r="D36" s="112"/>
      <c r="E36" s="112"/>
      <c r="F36" s="112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38"/>
      <c r="U36" s="145"/>
      <c r="V36" s="145"/>
      <c r="W36" s="145"/>
      <c r="X36" s="145"/>
      <c r="Y36" s="145"/>
      <c r="Z36" s="21">
        <f t="shared" si="2"/>
        <v>23</v>
      </c>
      <c r="AA36" s="11">
        <f t="shared" si="3"/>
        <v>0</v>
      </c>
      <c r="AB36" s="11"/>
      <c r="AC36" s="2">
        <f t="shared" si="0"/>
        <v>0.1</v>
      </c>
      <c r="AG36" s="62"/>
      <c r="AH36" s="63"/>
      <c r="AI36" s="64"/>
      <c r="AK36" s="206"/>
      <c r="AL36" s="63"/>
      <c r="AM36" s="207"/>
    </row>
    <row r="37" spans="1:39" ht="12.75">
      <c r="A37" s="75">
        <f t="shared" si="1"/>
        <v>38010</v>
      </c>
      <c r="B37" s="110"/>
      <c r="C37" s="111"/>
      <c r="D37" s="112"/>
      <c r="E37" s="112"/>
      <c r="F37" s="1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38"/>
      <c r="U37" s="145"/>
      <c r="V37" s="145"/>
      <c r="W37" s="145"/>
      <c r="X37" s="145"/>
      <c r="Y37" s="145"/>
      <c r="Z37" s="21">
        <f t="shared" si="2"/>
        <v>24</v>
      </c>
      <c r="AA37" s="11">
        <f t="shared" si="3"/>
        <v>0</v>
      </c>
      <c r="AB37" s="11"/>
      <c r="AC37" s="2">
        <f t="shared" si="0"/>
        <v>0.1</v>
      </c>
      <c r="AG37" s="62"/>
      <c r="AH37" s="63"/>
      <c r="AI37" s="64"/>
      <c r="AK37" s="206"/>
      <c r="AL37" s="63"/>
      <c r="AM37" s="207"/>
    </row>
    <row r="38" spans="1:39" ht="12.75">
      <c r="A38" s="75">
        <f t="shared" si="1"/>
        <v>38011</v>
      </c>
      <c r="B38" s="110"/>
      <c r="C38" s="111"/>
      <c r="D38" s="112"/>
      <c r="E38" s="112"/>
      <c r="F38" s="112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38"/>
      <c r="U38" s="145"/>
      <c r="V38" s="145"/>
      <c r="W38" s="145"/>
      <c r="X38" s="145"/>
      <c r="Y38" s="145"/>
      <c r="Z38" s="21">
        <f t="shared" si="2"/>
        <v>25</v>
      </c>
      <c r="AA38" s="11">
        <f t="shared" si="3"/>
        <v>0</v>
      </c>
      <c r="AB38" s="11"/>
      <c r="AC38" s="2">
        <f t="shared" si="0"/>
        <v>0.1</v>
      </c>
      <c r="AG38" s="62"/>
      <c r="AH38" s="63"/>
      <c r="AI38" s="64"/>
      <c r="AK38" s="206"/>
      <c r="AL38" s="63"/>
      <c r="AM38" s="207"/>
    </row>
    <row r="39" spans="1:39" ht="12.75">
      <c r="A39" s="75">
        <f t="shared" si="1"/>
        <v>38012</v>
      </c>
      <c r="B39" s="110"/>
      <c r="C39" s="111"/>
      <c r="D39" s="112"/>
      <c r="E39" s="112"/>
      <c r="F39" s="11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38"/>
      <c r="U39" s="145"/>
      <c r="V39" s="145"/>
      <c r="W39" s="145"/>
      <c r="X39" s="145"/>
      <c r="Y39" s="145"/>
      <c r="Z39" s="21">
        <f t="shared" si="2"/>
        <v>26</v>
      </c>
      <c r="AA39" s="11">
        <f t="shared" si="3"/>
        <v>0</v>
      </c>
      <c r="AB39" s="11"/>
      <c r="AC39" s="2">
        <f t="shared" si="0"/>
        <v>0.1</v>
      </c>
      <c r="AG39" s="62"/>
      <c r="AH39" s="63"/>
      <c r="AI39" s="64"/>
      <c r="AK39" s="206"/>
      <c r="AL39" s="63"/>
      <c r="AM39" s="207"/>
    </row>
    <row r="40" spans="1:39" ht="12.75">
      <c r="A40" s="75">
        <f t="shared" si="1"/>
        <v>38013</v>
      </c>
      <c r="B40" s="110"/>
      <c r="C40" s="111"/>
      <c r="D40" s="112"/>
      <c r="E40" s="112"/>
      <c r="F40" s="112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38"/>
      <c r="U40" s="145"/>
      <c r="V40" s="145"/>
      <c r="W40" s="145"/>
      <c r="X40" s="145"/>
      <c r="Y40" s="145"/>
      <c r="Z40" s="21">
        <f t="shared" si="2"/>
        <v>27</v>
      </c>
      <c r="AA40" s="11">
        <f t="shared" si="3"/>
        <v>0</v>
      </c>
      <c r="AB40" s="11"/>
      <c r="AC40" s="2">
        <f t="shared" si="0"/>
        <v>0.1</v>
      </c>
      <c r="AG40" s="62"/>
      <c r="AH40" s="63"/>
      <c r="AI40" s="64"/>
      <c r="AK40" s="206"/>
      <c r="AL40" s="63"/>
      <c r="AM40" s="207"/>
    </row>
    <row r="41" spans="1:39" ht="12.75">
      <c r="A41" s="75">
        <f t="shared" si="1"/>
        <v>38014</v>
      </c>
      <c r="B41" s="110"/>
      <c r="C41" s="111"/>
      <c r="D41" s="112"/>
      <c r="E41" s="112"/>
      <c r="F41" s="11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38"/>
      <c r="U41" s="145"/>
      <c r="V41" s="145"/>
      <c r="W41" s="145"/>
      <c r="X41" s="145"/>
      <c r="Y41" s="145"/>
      <c r="Z41" s="21">
        <f t="shared" si="2"/>
        <v>28</v>
      </c>
      <c r="AA41" s="11">
        <f t="shared" si="3"/>
        <v>0</v>
      </c>
      <c r="AB41" s="11"/>
      <c r="AC41" s="2">
        <f t="shared" si="0"/>
        <v>0.1</v>
      </c>
      <c r="AG41" s="62"/>
      <c r="AH41" s="63"/>
      <c r="AI41" s="64"/>
      <c r="AK41" s="206"/>
      <c r="AL41" s="63"/>
      <c r="AM41" s="207"/>
    </row>
    <row r="42" spans="1:39" ht="12.75">
      <c r="A42" s="75">
        <f t="shared" si="1"/>
        <v>38015</v>
      </c>
      <c r="B42" s="110"/>
      <c r="C42" s="111"/>
      <c r="D42" s="112"/>
      <c r="E42" s="112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38"/>
      <c r="U42" s="145"/>
      <c r="V42" s="145"/>
      <c r="W42" s="145"/>
      <c r="X42" s="145"/>
      <c r="Y42" s="145"/>
      <c r="Z42" s="21">
        <f t="shared" si="2"/>
        <v>29</v>
      </c>
      <c r="AA42" s="11">
        <f t="shared" si="3"/>
        <v>0</v>
      </c>
      <c r="AB42" s="11"/>
      <c r="AC42" s="2">
        <f t="shared" si="0"/>
        <v>0.1</v>
      </c>
      <c r="AG42" s="62"/>
      <c r="AH42" s="63"/>
      <c r="AI42" s="64"/>
      <c r="AK42" s="206"/>
      <c r="AL42" s="63"/>
      <c r="AM42" s="207"/>
    </row>
    <row r="43" spans="1:39" ht="12.75">
      <c r="A43" s="75">
        <f t="shared" si="1"/>
        <v>38016</v>
      </c>
      <c r="B43" s="110"/>
      <c r="C43" s="111"/>
      <c r="D43" s="112"/>
      <c r="E43" s="112"/>
      <c r="F43" s="112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38"/>
      <c r="U43" s="145"/>
      <c r="V43" s="145"/>
      <c r="W43" s="145"/>
      <c r="X43" s="145"/>
      <c r="Y43" s="145"/>
      <c r="Z43" s="21">
        <f t="shared" si="2"/>
        <v>30</v>
      </c>
      <c r="AA43" s="11">
        <f t="shared" si="3"/>
        <v>0</v>
      </c>
      <c r="AB43" s="11"/>
      <c r="AC43" s="2">
        <f t="shared" si="0"/>
        <v>0.1</v>
      </c>
      <c r="AG43" s="62"/>
      <c r="AH43" s="63"/>
      <c r="AI43" s="64"/>
      <c r="AK43" s="206"/>
      <c r="AL43" s="63"/>
      <c r="AM43" s="207"/>
    </row>
    <row r="44" spans="1:39" ht="12.75">
      <c r="A44" s="75">
        <f t="shared" si="1"/>
        <v>38017</v>
      </c>
      <c r="B44" s="110"/>
      <c r="C44" s="111"/>
      <c r="D44" s="112"/>
      <c r="E44" s="112"/>
      <c r="F44" s="112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38"/>
      <c r="U44" s="145"/>
      <c r="V44" s="145"/>
      <c r="W44" s="145"/>
      <c r="X44" s="145"/>
      <c r="Y44" s="145"/>
      <c r="Z44" s="21">
        <f t="shared" si="2"/>
        <v>31</v>
      </c>
      <c r="AA44" s="11">
        <f t="shared" si="3"/>
        <v>0</v>
      </c>
      <c r="AB44" s="11"/>
      <c r="AC44" s="2">
        <f t="shared" si="0"/>
        <v>0.1</v>
      </c>
      <c r="AG44" s="62"/>
      <c r="AH44" s="63"/>
      <c r="AI44" s="64"/>
      <c r="AK44" s="206"/>
      <c r="AL44" s="63"/>
      <c r="AM44" s="207"/>
    </row>
    <row r="45" spans="1:39" ht="12.75">
      <c r="A45" s="75">
        <f t="shared" si="1"/>
        <v>38018</v>
      </c>
      <c r="B45" s="110"/>
      <c r="C45" s="111"/>
      <c r="D45" s="112"/>
      <c r="E45" s="112"/>
      <c r="F45" s="112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38"/>
      <c r="U45" s="145"/>
      <c r="V45" s="145"/>
      <c r="W45" s="145"/>
      <c r="X45" s="145"/>
      <c r="Y45" s="145"/>
      <c r="Z45" s="21">
        <f t="shared" si="2"/>
        <v>32</v>
      </c>
      <c r="AA45" s="11">
        <f t="shared" si="3"/>
        <v>0</v>
      </c>
      <c r="AB45" s="11"/>
      <c r="AC45" s="2">
        <f t="shared" si="0"/>
        <v>0.1</v>
      </c>
      <c r="AG45" s="62"/>
      <c r="AH45" s="63"/>
      <c r="AI45" s="64"/>
      <c r="AK45" s="206"/>
      <c r="AL45" s="63"/>
      <c r="AM45" s="207"/>
    </row>
    <row r="46" spans="1:39" ht="12.75">
      <c r="A46" s="75">
        <f t="shared" si="1"/>
        <v>38019</v>
      </c>
      <c r="B46" s="110"/>
      <c r="C46" s="111"/>
      <c r="D46" s="112"/>
      <c r="E46" s="112"/>
      <c r="F46" s="112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38"/>
      <c r="U46" s="145"/>
      <c r="V46" s="145"/>
      <c r="W46" s="145"/>
      <c r="X46" s="145"/>
      <c r="Y46" s="145"/>
      <c r="Z46" s="21">
        <f t="shared" si="2"/>
        <v>33</v>
      </c>
      <c r="AA46" s="11">
        <f t="shared" si="3"/>
        <v>0</v>
      </c>
      <c r="AB46" s="11"/>
      <c r="AC46" s="2">
        <f t="shared" si="0"/>
        <v>0.1</v>
      </c>
      <c r="AG46" s="62"/>
      <c r="AH46" s="63"/>
      <c r="AI46" s="64"/>
      <c r="AK46" s="206"/>
      <c r="AL46" s="63"/>
      <c r="AM46" s="207"/>
    </row>
    <row r="47" spans="1:39" ht="12.75">
      <c r="A47" s="75">
        <f t="shared" si="1"/>
        <v>38020</v>
      </c>
      <c r="B47" s="110"/>
      <c r="C47" s="111"/>
      <c r="D47" s="112"/>
      <c r="E47" s="112"/>
      <c r="F47" s="112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8"/>
      <c r="U47" s="145"/>
      <c r="V47" s="145"/>
      <c r="W47" s="145"/>
      <c r="X47" s="145"/>
      <c r="Y47" s="145"/>
      <c r="Z47" s="21">
        <f t="shared" si="2"/>
        <v>34</v>
      </c>
      <c r="AA47" s="11">
        <f t="shared" si="3"/>
        <v>0</v>
      </c>
      <c r="AB47" s="11"/>
      <c r="AC47" s="2">
        <f t="shared" si="0"/>
        <v>0.1</v>
      </c>
      <c r="AG47" s="62"/>
      <c r="AH47" s="63"/>
      <c r="AI47" s="64"/>
      <c r="AK47" s="206"/>
      <c r="AL47" s="63"/>
      <c r="AM47" s="207"/>
    </row>
    <row r="48" spans="1:39" ht="12.75">
      <c r="A48" s="75">
        <f t="shared" si="1"/>
        <v>38021</v>
      </c>
      <c r="B48" s="110"/>
      <c r="C48" s="111"/>
      <c r="D48" s="112"/>
      <c r="E48" s="112"/>
      <c r="F48" s="112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38"/>
      <c r="U48" s="145"/>
      <c r="V48" s="145"/>
      <c r="W48" s="145"/>
      <c r="X48" s="145"/>
      <c r="Y48" s="145"/>
      <c r="Z48" s="21">
        <f t="shared" si="2"/>
        <v>35</v>
      </c>
      <c r="AA48" s="11">
        <f t="shared" si="3"/>
        <v>0</v>
      </c>
      <c r="AB48" s="11"/>
      <c r="AC48" s="2">
        <f t="shared" si="0"/>
        <v>0.1</v>
      </c>
      <c r="AG48" s="62"/>
      <c r="AH48" s="63"/>
      <c r="AI48" s="64"/>
      <c r="AK48" s="206"/>
      <c r="AL48" s="63"/>
      <c r="AM48" s="207"/>
    </row>
    <row r="49" spans="1:39" ht="12.75">
      <c r="A49" s="75">
        <f t="shared" si="1"/>
        <v>38022</v>
      </c>
      <c r="B49" s="110"/>
      <c r="C49" s="111"/>
      <c r="D49" s="112"/>
      <c r="E49" s="112"/>
      <c r="F49" s="112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38"/>
      <c r="U49" s="145"/>
      <c r="V49" s="145"/>
      <c r="W49" s="145"/>
      <c r="X49" s="145"/>
      <c r="Y49" s="145"/>
      <c r="Z49" s="21">
        <f t="shared" si="2"/>
        <v>36</v>
      </c>
      <c r="AA49" s="11">
        <f t="shared" si="3"/>
        <v>0</v>
      </c>
      <c r="AB49" s="11"/>
      <c r="AC49" s="2">
        <f t="shared" si="0"/>
        <v>0.1</v>
      </c>
      <c r="AG49" s="62"/>
      <c r="AH49" s="63"/>
      <c r="AI49" s="64"/>
      <c r="AK49" s="206"/>
      <c r="AL49" s="63"/>
      <c r="AM49" s="207"/>
    </row>
    <row r="50" spans="1:39" ht="12.75">
      <c r="A50" s="75">
        <f t="shared" si="1"/>
        <v>38023</v>
      </c>
      <c r="B50" s="110"/>
      <c r="C50" s="111"/>
      <c r="D50" s="112"/>
      <c r="E50" s="112"/>
      <c r="F50" s="112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38"/>
      <c r="U50" s="145"/>
      <c r="V50" s="145"/>
      <c r="W50" s="145"/>
      <c r="X50" s="145"/>
      <c r="Y50" s="145"/>
      <c r="Z50" s="21">
        <f t="shared" si="2"/>
        <v>37</v>
      </c>
      <c r="AA50" s="11">
        <f t="shared" si="3"/>
        <v>0</v>
      </c>
      <c r="AB50" s="11"/>
      <c r="AC50" s="2">
        <f t="shared" si="0"/>
        <v>0.1</v>
      </c>
      <c r="AG50" s="62"/>
      <c r="AH50" s="63"/>
      <c r="AI50" s="64"/>
      <c r="AK50" s="206"/>
      <c r="AL50" s="63"/>
      <c r="AM50" s="207"/>
    </row>
    <row r="51" spans="1:39" ht="12.75">
      <c r="A51" s="75">
        <f t="shared" si="1"/>
        <v>38024</v>
      </c>
      <c r="B51" s="110"/>
      <c r="C51" s="111"/>
      <c r="D51" s="112"/>
      <c r="E51" s="112"/>
      <c r="F51" s="112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38"/>
      <c r="U51" s="145"/>
      <c r="V51" s="145"/>
      <c r="W51" s="145"/>
      <c r="X51" s="145"/>
      <c r="Y51" s="145"/>
      <c r="Z51" s="21">
        <f t="shared" si="2"/>
        <v>38</v>
      </c>
      <c r="AA51" s="11">
        <f t="shared" si="3"/>
        <v>0</v>
      </c>
      <c r="AB51" s="11"/>
      <c r="AC51" s="2">
        <f t="shared" si="0"/>
        <v>0.1</v>
      </c>
      <c r="AG51" s="62"/>
      <c r="AH51" s="63"/>
      <c r="AI51" s="64"/>
      <c r="AK51" s="206"/>
      <c r="AL51" s="63"/>
      <c r="AM51" s="207"/>
    </row>
    <row r="52" spans="1:39" ht="12.75">
      <c r="A52" s="75">
        <f t="shared" si="1"/>
        <v>38025</v>
      </c>
      <c r="B52" s="110"/>
      <c r="C52" s="111"/>
      <c r="D52" s="112"/>
      <c r="E52" s="112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38"/>
      <c r="U52" s="145"/>
      <c r="V52" s="145"/>
      <c r="W52" s="145"/>
      <c r="X52" s="145"/>
      <c r="Y52" s="145"/>
      <c r="Z52" s="21">
        <f t="shared" si="2"/>
        <v>39</v>
      </c>
      <c r="AA52" s="11">
        <f t="shared" si="3"/>
        <v>0</v>
      </c>
      <c r="AB52" s="11"/>
      <c r="AC52" s="2">
        <f t="shared" si="0"/>
        <v>0.1</v>
      </c>
      <c r="AG52" s="62"/>
      <c r="AH52" s="63"/>
      <c r="AI52" s="64"/>
      <c r="AK52" s="206"/>
      <c r="AL52" s="63"/>
      <c r="AM52" s="207"/>
    </row>
    <row r="53" spans="1:39" ht="12.75">
      <c r="A53" s="75">
        <f t="shared" si="1"/>
        <v>38026</v>
      </c>
      <c r="B53" s="110"/>
      <c r="C53" s="111"/>
      <c r="D53" s="112"/>
      <c r="E53" s="112"/>
      <c r="F53" s="112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38"/>
      <c r="U53" s="145"/>
      <c r="V53" s="145"/>
      <c r="W53" s="145"/>
      <c r="X53" s="145"/>
      <c r="Y53" s="145"/>
      <c r="Z53" s="21">
        <f t="shared" si="2"/>
        <v>40</v>
      </c>
      <c r="AA53" s="11">
        <f t="shared" si="3"/>
        <v>0</v>
      </c>
      <c r="AB53" s="11"/>
      <c r="AC53" s="2">
        <f t="shared" si="0"/>
        <v>0.1</v>
      </c>
      <c r="AG53" s="62"/>
      <c r="AH53" s="63"/>
      <c r="AI53" s="64"/>
      <c r="AK53" s="206"/>
      <c r="AL53" s="63"/>
      <c r="AM53" s="207"/>
    </row>
    <row r="54" spans="1:39" ht="12.75">
      <c r="A54" s="75">
        <f t="shared" si="1"/>
        <v>38027</v>
      </c>
      <c r="B54" s="110"/>
      <c r="C54" s="111"/>
      <c r="D54" s="112"/>
      <c r="E54" s="112"/>
      <c r="F54" s="112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38"/>
      <c r="U54" s="145"/>
      <c r="V54" s="145"/>
      <c r="W54" s="145"/>
      <c r="X54" s="145"/>
      <c r="Y54" s="145"/>
      <c r="Z54" s="21">
        <f t="shared" si="2"/>
        <v>41</v>
      </c>
      <c r="AA54" s="11">
        <f t="shared" si="3"/>
        <v>0</v>
      </c>
      <c r="AB54" s="11"/>
      <c r="AC54" s="2">
        <f t="shared" si="0"/>
        <v>0.1</v>
      </c>
      <c r="AG54" s="62"/>
      <c r="AH54" s="63"/>
      <c r="AI54" s="64"/>
      <c r="AK54" s="206"/>
      <c r="AL54" s="63"/>
      <c r="AM54" s="207"/>
    </row>
    <row r="55" spans="1:39" ht="12.75">
      <c r="A55" s="75">
        <f t="shared" si="1"/>
        <v>38028</v>
      </c>
      <c r="B55" s="110"/>
      <c r="C55" s="111"/>
      <c r="D55" s="112"/>
      <c r="E55" s="112"/>
      <c r="F55" s="112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38"/>
      <c r="U55" s="145"/>
      <c r="V55" s="145"/>
      <c r="W55" s="145"/>
      <c r="X55" s="145"/>
      <c r="Y55" s="145"/>
      <c r="Z55" s="21">
        <f t="shared" si="2"/>
        <v>42</v>
      </c>
      <c r="AA55" s="11">
        <f t="shared" si="3"/>
        <v>0</v>
      </c>
      <c r="AB55" s="11"/>
      <c r="AC55" s="2">
        <f t="shared" si="0"/>
        <v>0.1</v>
      </c>
      <c r="AG55" s="62"/>
      <c r="AH55" s="63"/>
      <c r="AI55" s="64"/>
      <c r="AK55" s="206"/>
      <c r="AL55" s="63"/>
      <c r="AM55" s="207"/>
    </row>
    <row r="56" spans="1:39" ht="12.75">
      <c r="A56" s="75">
        <f t="shared" si="1"/>
        <v>38029</v>
      </c>
      <c r="B56" s="110"/>
      <c r="C56" s="111"/>
      <c r="D56" s="112"/>
      <c r="E56" s="112"/>
      <c r="F56" s="112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38"/>
      <c r="U56" s="145"/>
      <c r="V56" s="145"/>
      <c r="W56" s="145"/>
      <c r="X56" s="145"/>
      <c r="Y56" s="145"/>
      <c r="Z56" s="21">
        <f t="shared" si="2"/>
        <v>43</v>
      </c>
      <c r="AA56" s="11">
        <f t="shared" si="3"/>
        <v>0</v>
      </c>
      <c r="AB56" s="11"/>
      <c r="AC56" s="2">
        <f t="shared" si="0"/>
        <v>0.1</v>
      </c>
      <c r="AG56" s="62"/>
      <c r="AH56" s="63"/>
      <c r="AI56" s="64"/>
      <c r="AK56" s="206"/>
      <c r="AL56" s="63"/>
      <c r="AM56" s="207"/>
    </row>
    <row r="57" spans="1:39" ht="12.75">
      <c r="A57" s="75">
        <f t="shared" si="1"/>
        <v>38030</v>
      </c>
      <c r="B57" s="110"/>
      <c r="C57" s="111"/>
      <c r="D57" s="112"/>
      <c r="E57" s="112"/>
      <c r="F57" s="112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38"/>
      <c r="U57" s="145"/>
      <c r="V57" s="145"/>
      <c r="W57" s="145"/>
      <c r="X57" s="145"/>
      <c r="Y57" s="145"/>
      <c r="Z57" s="21">
        <f t="shared" si="2"/>
        <v>44</v>
      </c>
      <c r="AA57" s="11">
        <f t="shared" si="3"/>
        <v>0</v>
      </c>
      <c r="AB57" s="11"/>
      <c r="AC57" s="2">
        <f t="shared" si="0"/>
        <v>0.1</v>
      </c>
      <c r="AG57" s="62"/>
      <c r="AH57" s="63"/>
      <c r="AI57" s="64"/>
      <c r="AK57" s="206"/>
      <c r="AL57" s="63"/>
      <c r="AM57" s="207"/>
    </row>
    <row r="58" spans="1:39" ht="12.75">
      <c r="A58" s="75">
        <f t="shared" si="1"/>
        <v>38031</v>
      </c>
      <c r="B58" s="110"/>
      <c r="C58" s="111"/>
      <c r="D58" s="112"/>
      <c r="E58" s="112"/>
      <c r="F58" s="112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38"/>
      <c r="U58" s="145"/>
      <c r="V58" s="145"/>
      <c r="W58" s="145"/>
      <c r="X58" s="145"/>
      <c r="Y58" s="145"/>
      <c r="Z58" s="21">
        <f t="shared" si="2"/>
        <v>45</v>
      </c>
      <c r="AA58" s="11">
        <f t="shared" si="3"/>
        <v>0</v>
      </c>
      <c r="AB58" s="11"/>
      <c r="AC58" s="2">
        <f t="shared" si="0"/>
        <v>0.1</v>
      </c>
      <c r="AG58" s="62"/>
      <c r="AH58" s="63"/>
      <c r="AI58" s="64"/>
      <c r="AK58" s="206"/>
      <c r="AL58" s="63"/>
      <c r="AM58" s="207"/>
    </row>
    <row r="59" spans="1:39" ht="12.75">
      <c r="A59" s="75">
        <f t="shared" si="1"/>
        <v>38032</v>
      </c>
      <c r="B59" s="110"/>
      <c r="C59" s="111"/>
      <c r="D59" s="112"/>
      <c r="E59" s="112"/>
      <c r="F59" s="112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38"/>
      <c r="U59" s="145"/>
      <c r="V59" s="145"/>
      <c r="W59" s="145"/>
      <c r="X59" s="145"/>
      <c r="Y59" s="145"/>
      <c r="Z59" s="21">
        <f t="shared" si="2"/>
        <v>46</v>
      </c>
      <c r="AA59" s="11">
        <f t="shared" si="3"/>
        <v>0</v>
      </c>
      <c r="AB59" s="11"/>
      <c r="AC59" s="2">
        <f t="shared" si="0"/>
        <v>0.1</v>
      </c>
      <c r="AG59" s="62"/>
      <c r="AH59" s="63"/>
      <c r="AI59" s="64"/>
      <c r="AK59" s="206"/>
      <c r="AL59" s="63"/>
      <c r="AM59" s="207"/>
    </row>
    <row r="60" spans="1:39" ht="12.75">
      <c r="A60" s="75">
        <f t="shared" si="1"/>
        <v>38033</v>
      </c>
      <c r="B60" s="110"/>
      <c r="C60" s="111"/>
      <c r="D60" s="112"/>
      <c r="E60" s="112"/>
      <c r="F60" s="11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38"/>
      <c r="U60" s="145"/>
      <c r="V60" s="145"/>
      <c r="W60" s="145"/>
      <c r="X60" s="145"/>
      <c r="Y60" s="145"/>
      <c r="Z60" s="21">
        <f t="shared" si="2"/>
        <v>47</v>
      </c>
      <c r="AA60" s="11">
        <f t="shared" si="3"/>
        <v>0</v>
      </c>
      <c r="AB60" s="11"/>
      <c r="AC60" s="2">
        <f t="shared" si="0"/>
        <v>0.1</v>
      </c>
      <c r="AG60" s="62"/>
      <c r="AH60" s="63"/>
      <c r="AI60" s="64"/>
      <c r="AK60" s="206"/>
      <c r="AL60" s="63"/>
      <c r="AM60" s="207"/>
    </row>
    <row r="61" spans="1:39" ht="12.75">
      <c r="A61" s="75">
        <f t="shared" si="1"/>
        <v>38034</v>
      </c>
      <c r="B61" s="110"/>
      <c r="C61" s="111"/>
      <c r="D61" s="112"/>
      <c r="E61" s="112"/>
      <c r="F61" s="112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38"/>
      <c r="U61" s="145"/>
      <c r="V61" s="145"/>
      <c r="W61" s="145"/>
      <c r="X61" s="145"/>
      <c r="Y61" s="145"/>
      <c r="Z61" s="21">
        <f t="shared" si="2"/>
        <v>48</v>
      </c>
      <c r="AA61" s="11">
        <f t="shared" si="3"/>
        <v>0</v>
      </c>
      <c r="AB61" s="11"/>
      <c r="AC61" s="2">
        <f t="shared" si="0"/>
        <v>0.1</v>
      </c>
      <c r="AG61" s="62"/>
      <c r="AH61" s="63"/>
      <c r="AI61" s="64"/>
      <c r="AK61" s="206"/>
      <c r="AL61" s="63"/>
      <c r="AM61" s="207"/>
    </row>
    <row r="62" spans="1:39" ht="12.75">
      <c r="A62" s="75">
        <f t="shared" si="1"/>
        <v>38035</v>
      </c>
      <c r="B62" s="110"/>
      <c r="C62" s="111"/>
      <c r="D62" s="112"/>
      <c r="E62" s="112"/>
      <c r="F62" s="112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38"/>
      <c r="U62" s="145"/>
      <c r="V62" s="145"/>
      <c r="W62" s="145"/>
      <c r="X62" s="145"/>
      <c r="Y62" s="145"/>
      <c r="Z62" s="21">
        <f t="shared" si="2"/>
        <v>49</v>
      </c>
      <c r="AA62" s="11">
        <f t="shared" si="3"/>
        <v>0</v>
      </c>
      <c r="AB62" s="11"/>
      <c r="AC62" s="2">
        <f t="shared" si="0"/>
        <v>0.1</v>
      </c>
      <c r="AG62" s="62"/>
      <c r="AH62" s="63"/>
      <c r="AI62" s="64"/>
      <c r="AK62" s="206"/>
      <c r="AL62" s="63"/>
      <c r="AM62" s="207"/>
    </row>
    <row r="63" spans="1:39" ht="12.75">
      <c r="A63" s="75">
        <f t="shared" si="1"/>
        <v>38036</v>
      </c>
      <c r="B63" s="110"/>
      <c r="C63" s="111"/>
      <c r="D63" s="112"/>
      <c r="E63" s="112"/>
      <c r="F63" s="112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38"/>
      <c r="U63" s="145"/>
      <c r="V63" s="145"/>
      <c r="W63" s="145"/>
      <c r="X63" s="145"/>
      <c r="Y63" s="145"/>
      <c r="Z63" s="21">
        <f t="shared" si="2"/>
        <v>50</v>
      </c>
      <c r="AA63" s="11">
        <f t="shared" si="3"/>
        <v>0</v>
      </c>
      <c r="AB63" s="11"/>
      <c r="AC63" s="2">
        <f t="shared" si="0"/>
        <v>0.1</v>
      </c>
      <c r="AG63" s="62"/>
      <c r="AH63" s="63"/>
      <c r="AI63" s="64"/>
      <c r="AK63" s="206"/>
      <c r="AL63" s="63"/>
      <c r="AM63" s="207"/>
    </row>
    <row r="64" spans="1:39" ht="12.75">
      <c r="A64" s="75">
        <f t="shared" si="1"/>
        <v>38037</v>
      </c>
      <c r="B64" s="110"/>
      <c r="C64" s="111"/>
      <c r="D64" s="112"/>
      <c r="E64" s="112"/>
      <c r="F64" s="112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38"/>
      <c r="U64" s="145"/>
      <c r="V64" s="145"/>
      <c r="W64" s="145"/>
      <c r="X64" s="145"/>
      <c r="Y64" s="145"/>
      <c r="Z64" s="21">
        <f t="shared" si="2"/>
        <v>51</v>
      </c>
      <c r="AA64" s="11">
        <f t="shared" si="3"/>
        <v>0</v>
      </c>
      <c r="AB64" s="11"/>
      <c r="AC64" s="2">
        <f t="shared" si="0"/>
        <v>0.1</v>
      </c>
      <c r="AG64" s="62"/>
      <c r="AH64" s="63"/>
      <c r="AI64" s="64"/>
      <c r="AK64" s="206"/>
      <c r="AL64" s="63"/>
      <c r="AM64" s="207"/>
    </row>
    <row r="65" spans="1:39" ht="12.75">
      <c r="A65" s="75">
        <f t="shared" si="1"/>
        <v>38038</v>
      </c>
      <c r="B65" s="110"/>
      <c r="C65" s="111"/>
      <c r="D65" s="112"/>
      <c r="E65" s="112"/>
      <c r="F65" s="112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38"/>
      <c r="U65" s="145"/>
      <c r="V65" s="145"/>
      <c r="W65" s="145"/>
      <c r="X65" s="145"/>
      <c r="Y65" s="145"/>
      <c r="Z65" s="21">
        <f t="shared" si="2"/>
        <v>52</v>
      </c>
      <c r="AA65" s="11">
        <f t="shared" si="3"/>
        <v>0</v>
      </c>
      <c r="AB65" s="11"/>
      <c r="AC65" s="2">
        <f t="shared" si="0"/>
        <v>0.1</v>
      </c>
      <c r="AG65" s="62"/>
      <c r="AH65" s="63"/>
      <c r="AI65" s="64"/>
      <c r="AK65" s="206"/>
      <c r="AL65" s="63"/>
      <c r="AM65" s="207"/>
    </row>
    <row r="66" spans="1:39" ht="12.75">
      <c r="A66" s="75">
        <f t="shared" si="1"/>
        <v>38039</v>
      </c>
      <c r="B66" s="110"/>
      <c r="C66" s="111"/>
      <c r="D66" s="112"/>
      <c r="E66" s="112"/>
      <c r="F66" s="112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38"/>
      <c r="U66" s="145"/>
      <c r="V66" s="145"/>
      <c r="W66" s="145"/>
      <c r="X66" s="145"/>
      <c r="Y66" s="145"/>
      <c r="Z66" s="21">
        <f t="shared" si="2"/>
        <v>53</v>
      </c>
      <c r="AA66" s="11">
        <f t="shared" si="3"/>
        <v>0</v>
      </c>
      <c r="AB66" s="11"/>
      <c r="AC66" s="2">
        <f t="shared" si="0"/>
        <v>0.1</v>
      </c>
      <c r="AG66" s="62"/>
      <c r="AH66" s="63"/>
      <c r="AI66" s="64"/>
      <c r="AK66" s="206"/>
      <c r="AL66" s="63"/>
      <c r="AM66" s="207"/>
    </row>
    <row r="67" spans="1:39" ht="12.75">
      <c r="A67" s="75">
        <f t="shared" si="1"/>
        <v>38040</v>
      </c>
      <c r="B67" s="110"/>
      <c r="C67" s="111"/>
      <c r="D67" s="112"/>
      <c r="E67" s="112"/>
      <c r="F67" s="112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38"/>
      <c r="U67" s="145"/>
      <c r="V67" s="145"/>
      <c r="W67" s="145"/>
      <c r="X67" s="145"/>
      <c r="Y67" s="145"/>
      <c r="Z67" s="21">
        <f t="shared" si="2"/>
        <v>54</v>
      </c>
      <c r="AA67" s="11">
        <f t="shared" si="3"/>
        <v>0</v>
      </c>
      <c r="AB67" s="11"/>
      <c r="AC67" s="2">
        <f t="shared" si="0"/>
        <v>0.1</v>
      </c>
      <c r="AG67" s="62"/>
      <c r="AH67" s="63"/>
      <c r="AI67" s="64"/>
      <c r="AK67" s="206"/>
      <c r="AL67" s="63"/>
      <c r="AM67" s="207"/>
    </row>
    <row r="68" spans="1:39" ht="12.75">
      <c r="A68" s="75">
        <f t="shared" si="1"/>
        <v>38041</v>
      </c>
      <c r="B68" s="110"/>
      <c r="C68" s="111"/>
      <c r="D68" s="112"/>
      <c r="E68" s="112"/>
      <c r="F68" s="112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38"/>
      <c r="U68" s="145"/>
      <c r="V68" s="145"/>
      <c r="W68" s="145"/>
      <c r="X68" s="145"/>
      <c r="Y68" s="145"/>
      <c r="Z68" s="21">
        <f t="shared" si="2"/>
        <v>55</v>
      </c>
      <c r="AA68" s="11">
        <f t="shared" si="3"/>
        <v>0</v>
      </c>
      <c r="AB68" s="11"/>
      <c r="AC68" s="2">
        <f t="shared" si="0"/>
        <v>0.1</v>
      </c>
      <c r="AG68" s="62"/>
      <c r="AH68" s="63"/>
      <c r="AI68" s="64"/>
      <c r="AK68" s="206"/>
      <c r="AL68" s="63"/>
      <c r="AM68" s="207"/>
    </row>
    <row r="69" spans="1:39" ht="12.75">
      <c r="A69" s="75">
        <f t="shared" si="1"/>
        <v>38042</v>
      </c>
      <c r="B69" s="110"/>
      <c r="C69" s="111"/>
      <c r="D69" s="112"/>
      <c r="E69" s="112"/>
      <c r="F69" s="11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38"/>
      <c r="U69" s="145"/>
      <c r="V69" s="145"/>
      <c r="W69" s="145"/>
      <c r="X69" s="145"/>
      <c r="Y69" s="145"/>
      <c r="Z69" s="21">
        <f t="shared" si="2"/>
        <v>56</v>
      </c>
      <c r="AA69" s="11">
        <f t="shared" si="3"/>
        <v>0</v>
      </c>
      <c r="AB69" s="11"/>
      <c r="AC69" s="2">
        <f t="shared" si="0"/>
        <v>0.1</v>
      </c>
      <c r="AG69" s="62"/>
      <c r="AH69" s="63"/>
      <c r="AI69" s="64"/>
      <c r="AK69" s="206"/>
      <c r="AL69" s="63"/>
      <c r="AM69" s="207"/>
    </row>
    <row r="70" spans="1:39" ht="12.75">
      <c r="A70" s="75">
        <f t="shared" si="1"/>
        <v>38043</v>
      </c>
      <c r="B70" s="110"/>
      <c r="C70" s="111"/>
      <c r="D70" s="112"/>
      <c r="E70" s="112"/>
      <c r="F70" s="112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38"/>
      <c r="U70" s="145"/>
      <c r="V70" s="145"/>
      <c r="W70" s="145"/>
      <c r="X70" s="145"/>
      <c r="Y70" s="145"/>
      <c r="Z70" s="21">
        <f t="shared" si="2"/>
        <v>57</v>
      </c>
      <c r="AA70" s="11">
        <f t="shared" si="3"/>
        <v>0</v>
      </c>
      <c r="AB70" s="11"/>
      <c r="AC70" s="2">
        <f t="shared" si="0"/>
        <v>0.1</v>
      </c>
      <c r="AG70" s="62"/>
      <c r="AH70" s="63"/>
      <c r="AI70" s="64"/>
      <c r="AK70" s="206"/>
      <c r="AL70" s="63"/>
      <c r="AM70" s="207"/>
    </row>
    <row r="71" spans="1:39" ht="12.75">
      <c r="A71" s="75">
        <f t="shared" si="1"/>
        <v>38044</v>
      </c>
      <c r="B71" s="110"/>
      <c r="C71" s="111"/>
      <c r="D71" s="112"/>
      <c r="E71" s="112"/>
      <c r="F71" s="112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38"/>
      <c r="U71" s="145"/>
      <c r="V71" s="145"/>
      <c r="W71" s="145"/>
      <c r="X71" s="145"/>
      <c r="Y71" s="145"/>
      <c r="Z71" s="21">
        <f t="shared" si="2"/>
        <v>58</v>
      </c>
      <c r="AA71" s="11">
        <f t="shared" si="3"/>
        <v>0</v>
      </c>
      <c r="AB71" s="11"/>
      <c r="AC71" s="2">
        <f t="shared" si="0"/>
        <v>0.1</v>
      </c>
      <c r="AG71" s="62"/>
      <c r="AH71" s="63"/>
      <c r="AI71" s="64"/>
      <c r="AK71" s="206"/>
      <c r="AL71" s="63"/>
      <c r="AM71" s="207"/>
    </row>
    <row r="72" spans="1:39" ht="12.75">
      <c r="A72" s="75">
        <f t="shared" si="1"/>
        <v>38045</v>
      </c>
      <c r="B72" s="110"/>
      <c r="C72" s="111"/>
      <c r="D72" s="112"/>
      <c r="E72" s="112"/>
      <c r="F72" s="112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38"/>
      <c r="U72" s="145"/>
      <c r="V72" s="145"/>
      <c r="W72" s="145"/>
      <c r="X72" s="145"/>
      <c r="Y72" s="145"/>
      <c r="Z72" s="21">
        <f t="shared" si="2"/>
        <v>59</v>
      </c>
      <c r="AA72" s="11">
        <f t="shared" si="3"/>
        <v>0</v>
      </c>
      <c r="AB72" s="11"/>
      <c r="AC72" s="2">
        <f t="shared" si="0"/>
        <v>0.1</v>
      </c>
      <c r="AG72" s="62"/>
      <c r="AH72" s="63"/>
      <c r="AI72" s="64"/>
      <c r="AK72" s="206"/>
      <c r="AL72" s="63"/>
      <c r="AM72" s="207"/>
    </row>
    <row r="73" spans="1:39" ht="12.75">
      <c r="A73" s="75">
        <f t="shared" si="1"/>
        <v>38046</v>
      </c>
      <c r="B73" s="110"/>
      <c r="C73" s="111"/>
      <c r="D73" s="112"/>
      <c r="E73" s="112"/>
      <c r="F73" s="112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38"/>
      <c r="U73" s="145"/>
      <c r="V73" s="145"/>
      <c r="W73" s="145"/>
      <c r="X73" s="145"/>
      <c r="Y73" s="145"/>
      <c r="Z73" s="21">
        <f t="shared" si="2"/>
        <v>60</v>
      </c>
      <c r="AA73" s="11">
        <f t="shared" si="3"/>
        <v>0</v>
      </c>
      <c r="AB73" s="11"/>
      <c r="AC73" s="2">
        <f t="shared" si="0"/>
        <v>0.1</v>
      </c>
      <c r="AG73" s="62"/>
      <c r="AH73" s="63"/>
      <c r="AI73" s="64"/>
      <c r="AK73" s="206"/>
      <c r="AL73" s="63"/>
      <c r="AM73" s="207"/>
    </row>
    <row r="74" spans="1:39" ht="12.75">
      <c r="A74" s="75">
        <f t="shared" si="1"/>
        <v>38047</v>
      </c>
      <c r="B74" s="110"/>
      <c r="C74" s="111"/>
      <c r="D74" s="112"/>
      <c r="E74" s="112"/>
      <c r="F74" s="112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38"/>
      <c r="U74" s="145"/>
      <c r="V74" s="145"/>
      <c r="W74" s="145"/>
      <c r="X74" s="145"/>
      <c r="Y74" s="145"/>
      <c r="Z74" s="21">
        <f t="shared" si="2"/>
        <v>61</v>
      </c>
      <c r="AA74" s="11">
        <f t="shared" si="3"/>
        <v>0</v>
      </c>
      <c r="AB74" s="11"/>
      <c r="AC74" s="2">
        <f t="shared" si="0"/>
        <v>0.1</v>
      </c>
      <c r="AG74" s="62"/>
      <c r="AH74" s="63"/>
      <c r="AI74" s="64"/>
      <c r="AK74" s="206"/>
      <c r="AL74" s="63"/>
      <c r="AM74" s="207"/>
    </row>
    <row r="75" spans="1:39" ht="12.75">
      <c r="A75" s="75">
        <f t="shared" si="1"/>
        <v>38048</v>
      </c>
      <c r="B75" s="110"/>
      <c r="C75" s="111"/>
      <c r="D75" s="112"/>
      <c r="E75" s="112"/>
      <c r="F75" s="112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38"/>
      <c r="U75" s="145"/>
      <c r="V75" s="145"/>
      <c r="W75" s="145"/>
      <c r="X75" s="145"/>
      <c r="Y75" s="145"/>
      <c r="Z75" s="21">
        <f t="shared" si="2"/>
        <v>62</v>
      </c>
      <c r="AA75" s="11">
        <f t="shared" si="3"/>
        <v>0</v>
      </c>
      <c r="AB75" s="11"/>
      <c r="AC75" s="2">
        <f t="shared" si="0"/>
        <v>0.1</v>
      </c>
      <c r="AG75" s="62"/>
      <c r="AH75" s="63"/>
      <c r="AI75" s="64"/>
      <c r="AK75" s="206"/>
      <c r="AL75" s="63"/>
      <c r="AM75" s="207"/>
    </row>
    <row r="76" spans="1:39" ht="12.75">
      <c r="A76" s="75">
        <f t="shared" si="1"/>
        <v>38049</v>
      </c>
      <c r="B76" s="110"/>
      <c r="C76" s="111"/>
      <c r="D76" s="112"/>
      <c r="E76" s="112"/>
      <c r="F76" s="112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38"/>
      <c r="U76" s="145"/>
      <c r="V76" s="145"/>
      <c r="W76" s="145"/>
      <c r="X76" s="145"/>
      <c r="Y76" s="145"/>
      <c r="Z76" s="21">
        <f t="shared" si="2"/>
        <v>63</v>
      </c>
      <c r="AA76" s="11">
        <f t="shared" si="3"/>
        <v>0</v>
      </c>
      <c r="AB76" s="11"/>
      <c r="AC76" s="2">
        <f t="shared" si="0"/>
        <v>0.1</v>
      </c>
      <c r="AG76" s="62"/>
      <c r="AH76" s="63"/>
      <c r="AI76" s="64"/>
      <c r="AK76" s="206"/>
      <c r="AL76" s="63"/>
      <c r="AM76" s="207"/>
    </row>
    <row r="77" spans="1:39" ht="12.75">
      <c r="A77" s="75">
        <f t="shared" si="1"/>
        <v>38050</v>
      </c>
      <c r="B77" s="110"/>
      <c r="C77" s="111"/>
      <c r="D77" s="112"/>
      <c r="E77" s="112"/>
      <c r="F77" s="112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38"/>
      <c r="U77" s="145"/>
      <c r="V77" s="145"/>
      <c r="W77" s="145"/>
      <c r="X77" s="145"/>
      <c r="Y77" s="145"/>
      <c r="Z77" s="21">
        <f t="shared" si="2"/>
        <v>64</v>
      </c>
      <c r="AA77" s="11">
        <f t="shared" si="3"/>
        <v>0</v>
      </c>
      <c r="AB77" s="11"/>
      <c r="AC77" s="2">
        <f t="shared" si="0"/>
        <v>0.1</v>
      </c>
      <c r="AG77" s="62"/>
      <c r="AH77" s="63"/>
      <c r="AI77" s="64"/>
      <c r="AK77" s="206"/>
      <c r="AL77" s="63"/>
      <c r="AM77" s="207"/>
    </row>
    <row r="78" spans="1:39" ht="12.75">
      <c r="A78" s="75">
        <f t="shared" si="1"/>
        <v>38051</v>
      </c>
      <c r="B78" s="110"/>
      <c r="C78" s="111"/>
      <c r="D78" s="112"/>
      <c r="E78" s="112"/>
      <c r="F78" s="112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38"/>
      <c r="U78" s="145"/>
      <c r="V78" s="145"/>
      <c r="W78" s="145"/>
      <c r="X78" s="145"/>
      <c r="Y78" s="145"/>
      <c r="Z78" s="21">
        <f t="shared" si="2"/>
        <v>65</v>
      </c>
      <c r="AA78" s="11">
        <f t="shared" si="3"/>
        <v>0</v>
      </c>
      <c r="AB78" s="11"/>
      <c r="AC78" s="2">
        <f aca="true" t="shared" si="4" ref="AC78:AC141">$G$4</f>
        <v>0.1</v>
      </c>
      <c r="AG78" s="62"/>
      <c r="AH78" s="63"/>
      <c r="AI78" s="64"/>
      <c r="AK78" s="206"/>
      <c r="AL78" s="63"/>
      <c r="AM78" s="207"/>
    </row>
    <row r="79" spans="1:39" ht="12.75">
      <c r="A79" s="75">
        <f aca="true" t="shared" si="5" ref="A79:A142">A78+1</f>
        <v>38052</v>
      </c>
      <c r="B79" s="110"/>
      <c r="C79" s="111"/>
      <c r="D79" s="112"/>
      <c r="E79" s="112"/>
      <c r="F79" s="11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38"/>
      <c r="U79" s="145"/>
      <c r="V79" s="145"/>
      <c r="W79" s="145"/>
      <c r="X79" s="145"/>
      <c r="Y79" s="145"/>
      <c r="Z79" s="21">
        <f aca="true" t="shared" si="6" ref="Z79:Z142">Z78+1</f>
        <v>66</v>
      </c>
      <c r="AA79" s="11">
        <f aca="true" t="shared" si="7" ref="AA79:AA142">MAX(C79:R79)</f>
        <v>0</v>
      </c>
      <c r="AB79" s="11"/>
      <c r="AC79" s="2">
        <f t="shared" si="4"/>
        <v>0.1</v>
      </c>
      <c r="AG79" s="62"/>
      <c r="AH79" s="63"/>
      <c r="AI79" s="64"/>
      <c r="AK79" s="206"/>
      <c r="AL79" s="63"/>
      <c r="AM79" s="207"/>
    </row>
    <row r="80" spans="1:39" ht="12.75">
      <c r="A80" s="75">
        <f t="shared" si="5"/>
        <v>38053</v>
      </c>
      <c r="B80" s="110"/>
      <c r="C80" s="111"/>
      <c r="D80" s="112"/>
      <c r="E80" s="112"/>
      <c r="F80" s="112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38"/>
      <c r="U80" s="145"/>
      <c r="V80" s="145"/>
      <c r="W80" s="145"/>
      <c r="X80" s="145"/>
      <c r="Y80" s="145"/>
      <c r="Z80" s="21">
        <f t="shared" si="6"/>
        <v>67</v>
      </c>
      <c r="AA80" s="11">
        <f t="shared" si="7"/>
        <v>0</v>
      </c>
      <c r="AB80" s="11"/>
      <c r="AC80" s="2">
        <f t="shared" si="4"/>
        <v>0.1</v>
      </c>
      <c r="AG80" s="62"/>
      <c r="AH80" s="63"/>
      <c r="AI80" s="64"/>
      <c r="AK80" s="206"/>
      <c r="AL80" s="63"/>
      <c r="AM80" s="207"/>
    </row>
    <row r="81" spans="1:39" ht="12.75">
      <c r="A81" s="75">
        <f t="shared" si="5"/>
        <v>38054</v>
      </c>
      <c r="B81" s="110"/>
      <c r="C81" s="111"/>
      <c r="D81" s="112"/>
      <c r="E81" s="112"/>
      <c r="F81" s="112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38"/>
      <c r="U81" s="145"/>
      <c r="V81" s="145"/>
      <c r="W81" s="145"/>
      <c r="X81" s="145"/>
      <c r="Y81" s="145"/>
      <c r="Z81" s="21">
        <f t="shared" si="6"/>
        <v>68</v>
      </c>
      <c r="AA81" s="11">
        <f t="shared" si="7"/>
        <v>0</v>
      </c>
      <c r="AB81" s="11"/>
      <c r="AC81" s="2">
        <f t="shared" si="4"/>
        <v>0.1</v>
      </c>
      <c r="AG81" s="62"/>
      <c r="AH81" s="63"/>
      <c r="AI81" s="64"/>
      <c r="AK81" s="206"/>
      <c r="AL81" s="63"/>
      <c r="AM81" s="207"/>
    </row>
    <row r="82" spans="1:39" ht="12.75">
      <c r="A82" s="75">
        <f t="shared" si="5"/>
        <v>38055</v>
      </c>
      <c r="B82" s="110"/>
      <c r="C82" s="111"/>
      <c r="D82" s="112"/>
      <c r="E82" s="112"/>
      <c r="F82" s="112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38"/>
      <c r="U82" s="145"/>
      <c r="V82" s="145"/>
      <c r="W82" s="145"/>
      <c r="X82" s="145"/>
      <c r="Y82" s="145"/>
      <c r="Z82" s="21">
        <f t="shared" si="6"/>
        <v>69</v>
      </c>
      <c r="AA82" s="11">
        <f t="shared" si="7"/>
        <v>0</v>
      </c>
      <c r="AB82" s="11"/>
      <c r="AC82" s="2">
        <f t="shared" si="4"/>
        <v>0.1</v>
      </c>
      <c r="AG82" s="62"/>
      <c r="AH82" s="63"/>
      <c r="AI82" s="64"/>
      <c r="AK82" s="206"/>
      <c r="AL82" s="63"/>
      <c r="AM82" s="207"/>
    </row>
    <row r="83" spans="1:39" ht="12.75">
      <c r="A83" s="75">
        <f t="shared" si="5"/>
        <v>38056</v>
      </c>
      <c r="B83" s="110"/>
      <c r="C83" s="111"/>
      <c r="D83" s="112"/>
      <c r="E83" s="112"/>
      <c r="F83" s="112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38"/>
      <c r="U83" s="145"/>
      <c r="V83" s="145"/>
      <c r="W83" s="145"/>
      <c r="X83" s="145"/>
      <c r="Y83" s="145"/>
      <c r="Z83" s="21">
        <f t="shared" si="6"/>
        <v>70</v>
      </c>
      <c r="AA83" s="11">
        <f t="shared" si="7"/>
        <v>0</v>
      </c>
      <c r="AB83" s="11"/>
      <c r="AC83" s="2">
        <f t="shared" si="4"/>
        <v>0.1</v>
      </c>
      <c r="AG83" s="62"/>
      <c r="AH83" s="63"/>
      <c r="AI83" s="64"/>
      <c r="AK83" s="206"/>
      <c r="AL83" s="63"/>
      <c r="AM83" s="207"/>
    </row>
    <row r="84" spans="1:39" ht="12.75">
      <c r="A84" s="75">
        <f t="shared" si="5"/>
        <v>38057</v>
      </c>
      <c r="B84" s="110"/>
      <c r="C84" s="111"/>
      <c r="D84" s="112"/>
      <c r="E84" s="112"/>
      <c r="F84" s="112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38"/>
      <c r="U84" s="145"/>
      <c r="V84" s="145"/>
      <c r="W84" s="145"/>
      <c r="X84" s="145"/>
      <c r="Y84" s="145"/>
      <c r="Z84" s="21">
        <f t="shared" si="6"/>
        <v>71</v>
      </c>
      <c r="AA84" s="11">
        <f t="shared" si="7"/>
        <v>0</v>
      </c>
      <c r="AB84" s="11"/>
      <c r="AC84" s="2">
        <f t="shared" si="4"/>
        <v>0.1</v>
      </c>
      <c r="AG84" s="62"/>
      <c r="AH84" s="63"/>
      <c r="AI84" s="64"/>
      <c r="AK84" s="206"/>
      <c r="AL84" s="63"/>
      <c r="AM84" s="207"/>
    </row>
    <row r="85" spans="1:39" ht="12.75">
      <c r="A85" s="75">
        <f t="shared" si="5"/>
        <v>38058</v>
      </c>
      <c r="B85" s="110"/>
      <c r="C85" s="111"/>
      <c r="D85" s="112"/>
      <c r="E85" s="112"/>
      <c r="F85" s="112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38"/>
      <c r="U85" s="145"/>
      <c r="V85" s="145"/>
      <c r="W85" s="145"/>
      <c r="X85" s="145"/>
      <c r="Y85" s="145"/>
      <c r="Z85" s="21">
        <f t="shared" si="6"/>
        <v>72</v>
      </c>
      <c r="AA85" s="11">
        <f t="shared" si="7"/>
        <v>0</v>
      </c>
      <c r="AB85" s="11"/>
      <c r="AC85" s="2">
        <f t="shared" si="4"/>
        <v>0.1</v>
      </c>
      <c r="AG85" s="62"/>
      <c r="AH85" s="63"/>
      <c r="AI85" s="64"/>
      <c r="AK85" s="206"/>
      <c r="AL85" s="63"/>
      <c r="AM85" s="207"/>
    </row>
    <row r="86" spans="1:39" ht="12.75">
      <c r="A86" s="75">
        <f t="shared" si="5"/>
        <v>38059</v>
      </c>
      <c r="B86" s="110"/>
      <c r="C86" s="111"/>
      <c r="D86" s="112"/>
      <c r="E86" s="112"/>
      <c r="F86" s="112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38"/>
      <c r="U86" s="145"/>
      <c r="V86" s="145"/>
      <c r="W86" s="145"/>
      <c r="X86" s="145"/>
      <c r="Y86" s="145"/>
      <c r="Z86" s="21">
        <f t="shared" si="6"/>
        <v>73</v>
      </c>
      <c r="AA86" s="11">
        <f t="shared" si="7"/>
        <v>0</v>
      </c>
      <c r="AB86" s="11"/>
      <c r="AC86" s="2">
        <f t="shared" si="4"/>
        <v>0.1</v>
      </c>
      <c r="AG86" s="62"/>
      <c r="AH86" s="63"/>
      <c r="AI86" s="64"/>
      <c r="AK86" s="206"/>
      <c r="AL86" s="63"/>
      <c r="AM86" s="207"/>
    </row>
    <row r="87" spans="1:39" ht="12.75">
      <c r="A87" s="75">
        <f t="shared" si="5"/>
        <v>38060</v>
      </c>
      <c r="B87" s="110"/>
      <c r="C87" s="111"/>
      <c r="D87" s="112"/>
      <c r="E87" s="112"/>
      <c r="F87" s="112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38"/>
      <c r="U87" s="145"/>
      <c r="V87" s="145"/>
      <c r="W87" s="145"/>
      <c r="X87" s="145"/>
      <c r="Y87" s="145"/>
      <c r="Z87" s="21">
        <f t="shared" si="6"/>
        <v>74</v>
      </c>
      <c r="AA87" s="11">
        <f t="shared" si="7"/>
        <v>0</v>
      </c>
      <c r="AB87" s="11"/>
      <c r="AC87" s="2">
        <f t="shared" si="4"/>
        <v>0.1</v>
      </c>
      <c r="AG87" s="62"/>
      <c r="AH87" s="63"/>
      <c r="AI87" s="64"/>
      <c r="AK87" s="206"/>
      <c r="AL87" s="63"/>
      <c r="AM87" s="207"/>
    </row>
    <row r="88" spans="1:39" ht="12.75">
      <c r="A88" s="75">
        <f t="shared" si="5"/>
        <v>38061</v>
      </c>
      <c r="B88" s="110"/>
      <c r="C88" s="111"/>
      <c r="D88" s="112"/>
      <c r="E88" s="112"/>
      <c r="F88" s="112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38"/>
      <c r="U88" s="145"/>
      <c r="V88" s="145"/>
      <c r="W88" s="145"/>
      <c r="X88" s="145"/>
      <c r="Y88" s="145"/>
      <c r="Z88" s="21">
        <f t="shared" si="6"/>
        <v>75</v>
      </c>
      <c r="AA88" s="11">
        <f t="shared" si="7"/>
        <v>0</v>
      </c>
      <c r="AB88" s="11"/>
      <c r="AC88" s="2">
        <f t="shared" si="4"/>
        <v>0.1</v>
      </c>
      <c r="AG88" s="62"/>
      <c r="AH88" s="63"/>
      <c r="AI88" s="64"/>
      <c r="AK88" s="206"/>
      <c r="AL88" s="63"/>
      <c r="AM88" s="207"/>
    </row>
    <row r="89" spans="1:39" ht="12.75">
      <c r="A89" s="75">
        <f t="shared" si="5"/>
        <v>38062</v>
      </c>
      <c r="B89" s="110"/>
      <c r="C89" s="111"/>
      <c r="D89" s="112"/>
      <c r="E89" s="112"/>
      <c r="F89" s="11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38"/>
      <c r="U89" s="145"/>
      <c r="V89" s="145"/>
      <c r="W89" s="145"/>
      <c r="X89" s="145"/>
      <c r="Y89" s="145"/>
      <c r="Z89" s="21">
        <f t="shared" si="6"/>
        <v>76</v>
      </c>
      <c r="AA89" s="11">
        <f t="shared" si="7"/>
        <v>0</v>
      </c>
      <c r="AB89" s="11"/>
      <c r="AC89" s="2">
        <f t="shared" si="4"/>
        <v>0.1</v>
      </c>
      <c r="AG89" s="62"/>
      <c r="AH89" s="63"/>
      <c r="AI89" s="64"/>
      <c r="AK89" s="206"/>
      <c r="AL89" s="63"/>
      <c r="AM89" s="207"/>
    </row>
    <row r="90" spans="1:39" ht="12.75">
      <c r="A90" s="75">
        <f t="shared" si="5"/>
        <v>38063</v>
      </c>
      <c r="B90" s="110"/>
      <c r="C90" s="111"/>
      <c r="D90" s="112"/>
      <c r="E90" s="112"/>
      <c r="F90" s="112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38"/>
      <c r="U90" s="145"/>
      <c r="V90" s="145"/>
      <c r="W90" s="145"/>
      <c r="X90" s="145"/>
      <c r="Y90" s="145"/>
      <c r="Z90" s="21">
        <f t="shared" si="6"/>
        <v>77</v>
      </c>
      <c r="AA90" s="11">
        <f t="shared" si="7"/>
        <v>0</v>
      </c>
      <c r="AB90" s="11"/>
      <c r="AC90" s="2">
        <f t="shared" si="4"/>
        <v>0.1</v>
      </c>
      <c r="AG90" s="62"/>
      <c r="AH90" s="63"/>
      <c r="AI90" s="64"/>
      <c r="AK90" s="206"/>
      <c r="AL90" s="63"/>
      <c r="AM90" s="207"/>
    </row>
    <row r="91" spans="1:39" ht="12.75">
      <c r="A91" s="75">
        <f t="shared" si="5"/>
        <v>38064</v>
      </c>
      <c r="B91" s="110"/>
      <c r="C91" s="111"/>
      <c r="D91" s="112"/>
      <c r="E91" s="112"/>
      <c r="F91" s="112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38"/>
      <c r="U91" s="145"/>
      <c r="V91" s="145"/>
      <c r="W91" s="145"/>
      <c r="X91" s="145"/>
      <c r="Y91" s="145"/>
      <c r="Z91" s="21">
        <f t="shared" si="6"/>
        <v>78</v>
      </c>
      <c r="AA91" s="11">
        <f t="shared" si="7"/>
        <v>0</v>
      </c>
      <c r="AB91" s="11"/>
      <c r="AC91" s="2">
        <f t="shared" si="4"/>
        <v>0.1</v>
      </c>
      <c r="AG91" s="62"/>
      <c r="AH91" s="63"/>
      <c r="AI91" s="64"/>
      <c r="AK91" s="206"/>
      <c r="AL91" s="63"/>
      <c r="AM91" s="207"/>
    </row>
    <row r="92" spans="1:39" ht="12.75">
      <c r="A92" s="75">
        <f t="shared" si="5"/>
        <v>38065</v>
      </c>
      <c r="B92" s="110"/>
      <c r="C92" s="111"/>
      <c r="D92" s="112"/>
      <c r="E92" s="112"/>
      <c r="F92" s="112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38"/>
      <c r="U92" s="145"/>
      <c r="V92" s="145"/>
      <c r="W92" s="145"/>
      <c r="X92" s="145"/>
      <c r="Y92" s="145"/>
      <c r="Z92" s="21">
        <f t="shared" si="6"/>
        <v>79</v>
      </c>
      <c r="AA92" s="11">
        <f t="shared" si="7"/>
        <v>0</v>
      </c>
      <c r="AB92" s="11"/>
      <c r="AC92" s="2">
        <f t="shared" si="4"/>
        <v>0.1</v>
      </c>
      <c r="AG92" s="62"/>
      <c r="AH92" s="63"/>
      <c r="AI92" s="64"/>
      <c r="AK92" s="206"/>
      <c r="AL92" s="63"/>
      <c r="AM92" s="207"/>
    </row>
    <row r="93" spans="1:39" ht="12.75">
      <c r="A93" s="75">
        <f t="shared" si="5"/>
        <v>38066</v>
      </c>
      <c r="B93" s="110"/>
      <c r="C93" s="111"/>
      <c r="D93" s="112"/>
      <c r="E93" s="112"/>
      <c r="F93" s="112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38"/>
      <c r="U93" s="145"/>
      <c r="V93" s="145"/>
      <c r="W93" s="145"/>
      <c r="X93" s="145"/>
      <c r="Y93" s="145"/>
      <c r="Z93" s="21">
        <f t="shared" si="6"/>
        <v>80</v>
      </c>
      <c r="AA93" s="11">
        <f t="shared" si="7"/>
        <v>0</v>
      </c>
      <c r="AB93" s="11"/>
      <c r="AC93" s="2">
        <f t="shared" si="4"/>
        <v>0.1</v>
      </c>
      <c r="AG93" s="62"/>
      <c r="AH93" s="63"/>
      <c r="AI93" s="64"/>
      <c r="AK93" s="206"/>
      <c r="AL93" s="63"/>
      <c r="AM93" s="207"/>
    </row>
    <row r="94" spans="1:39" ht="12.75">
      <c r="A94" s="75">
        <f t="shared" si="5"/>
        <v>38067</v>
      </c>
      <c r="B94" s="110"/>
      <c r="C94" s="111"/>
      <c r="D94" s="112"/>
      <c r="E94" s="112"/>
      <c r="F94" s="112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38"/>
      <c r="U94" s="145"/>
      <c r="V94" s="145"/>
      <c r="W94" s="145"/>
      <c r="X94" s="145"/>
      <c r="Y94" s="145"/>
      <c r="Z94" s="21">
        <f t="shared" si="6"/>
        <v>81</v>
      </c>
      <c r="AA94" s="11">
        <f t="shared" si="7"/>
        <v>0</v>
      </c>
      <c r="AB94" s="11"/>
      <c r="AC94" s="2">
        <f t="shared" si="4"/>
        <v>0.1</v>
      </c>
      <c r="AG94" s="62"/>
      <c r="AH94" s="63"/>
      <c r="AI94" s="64"/>
      <c r="AK94" s="206"/>
      <c r="AL94" s="63"/>
      <c r="AM94" s="207"/>
    </row>
    <row r="95" spans="1:39" ht="12.75">
      <c r="A95" s="75">
        <f t="shared" si="5"/>
        <v>38068</v>
      </c>
      <c r="B95" s="110"/>
      <c r="C95" s="111"/>
      <c r="D95" s="112"/>
      <c r="E95" s="112"/>
      <c r="F95" s="11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38"/>
      <c r="U95" s="145"/>
      <c r="V95" s="145"/>
      <c r="W95" s="145"/>
      <c r="X95" s="145"/>
      <c r="Y95" s="145"/>
      <c r="Z95" s="21">
        <f t="shared" si="6"/>
        <v>82</v>
      </c>
      <c r="AA95" s="11">
        <f t="shared" si="7"/>
        <v>0</v>
      </c>
      <c r="AB95" s="11"/>
      <c r="AC95" s="2">
        <f t="shared" si="4"/>
        <v>0.1</v>
      </c>
      <c r="AG95" s="62"/>
      <c r="AH95" s="63"/>
      <c r="AI95" s="64"/>
      <c r="AK95" s="206"/>
      <c r="AL95" s="63"/>
      <c r="AM95" s="207"/>
    </row>
    <row r="96" spans="1:39" ht="12.75">
      <c r="A96" s="75">
        <f t="shared" si="5"/>
        <v>38069</v>
      </c>
      <c r="B96" s="110"/>
      <c r="C96" s="111"/>
      <c r="D96" s="112"/>
      <c r="E96" s="112"/>
      <c r="F96" s="112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38"/>
      <c r="U96" s="145"/>
      <c r="V96" s="145"/>
      <c r="W96" s="145"/>
      <c r="X96" s="145"/>
      <c r="Y96" s="145"/>
      <c r="Z96" s="21">
        <f t="shared" si="6"/>
        <v>83</v>
      </c>
      <c r="AA96" s="11">
        <f t="shared" si="7"/>
        <v>0</v>
      </c>
      <c r="AB96" s="11"/>
      <c r="AC96" s="2">
        <f t="shared" si="4"/>
        <v>0.1</v>
      </c>
      <c r="AG96" s="62"/>
      <c r="AH96" s="63"/>
      <c r="AI96" s="64"/>
      <c r="AK96" s="206"/>
      <c r="AL96" s="63"/>
      <c r="AM96" s="207"/>
    </row>
    <row r="97" spans="1:39" ht="12.75">
      <c r="A97" s="75">
        <f t="shared" si="5"/>
        <v>38070</v>
      </c>
      <c r="B97" s="110"/>
      <c r="C97" s="111"/>
      <c r="D97" s="112"/>
      <c r="E97" s="112"/>
      <c r="F97" s="112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38"/>
      <c r="U97" s="145"/>
      <c r="V97" s="145"/>
      <c r="W97" s="145"/>
      <c r="X97" s="145"/>
      <c r="Y97" s="145"/>
      <c r="Z97" s="21">
        <f t="shared" si="6"/>
        <v>84</v>
      </c>
      <c r="AA97" s="11">
        <f t="shared" si="7"/>
        <v>0</v>
      </c>
      <c r="AB97" s="11"/>
      <c r="AC97" s="2">
        <f t="shared" si="4"/>
        <v>0.1</v>
      </c>
      <c r="AG97" s="62"/>
      <c r="AH97" s="63"/>
      <c r="AI97" s="64"/>
      <c r="AK97" s="206"/>
      <c r="AL97" s="63"/>
      <c r="AM97" s="207"/>
    </row>
    <row r="98" spans="1:39" ht="12.75">
      <c r="A98" s="75">
        <f t="shared" si="5"/>
        <v>38071</v>
      </c>
      <c r="B98" s="110"/>
      <c r="C98" s="111"/>
      <c r="D98" s="112"/>
      <c r="E98" s="112"/>
      <c r="F98" s="112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38"/>
      <c r="U98" s="145"/>
      <c r="V98" s="145"/>
      <c r="W98" s="145"/>
      <c r="X98" s="145"/>
      <c r="Y98" s="145"/>
      <c r="Z98" s="21">
        <f t="shared" si="6"/>
        <v>85</v>
      </c>
      <c r="AA98" s="11">
        <f t="shared" si="7"/>
        <v>0</v>
      </c>
      <c r="AB98" s="11"/>
      <c r="AC98" s="2">
        <f t="shared" si="4"/>
        <v>0.1</v>
      </c>
      <c r="AG98" s="62"/>
      <c r="AH98" s="63"/>
      <c r="AI98" s="64"/>
      <c r="AK98" s="206"/>
      <c r="AL98" s="63"/>
      <c r="AM98" s="207"/>
    </row>
    <row r="99" spans="1:39" ht="12.75">
      <c r="A99" s="75">
        <f t="shared" si="5"/>
        <v>38072</v>
      </c>
      <c r="B99" s="110"/>
      <c r="C99" s="111"/>
      <c r="D99" s="112"/>
      <c r="E99" s="112"/>
      <c r="F99" s="112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38"/>
      <c r="U99" s="145"/>
      <c r="V99" s="145"/>
      <c r="W99" s="145"/>
      <c r="X99" s="145"/>
      <c r="Y99" s="145"/>
      <c r="Z99" s="21">
        <f t="shared" si="6"/>
        <v>86</v>
      </c>
      <c r="AA99" s="11">
        <f t="shared" si="7"/>
        <v>0</v>
      </c>
      <c r="AB99" s="11"/>
      <c r="AC99" s="2">
        <f t="shared" si="4"/>
        <v>0.1</v>
      </c>
      <c r="AG99" s="62"/>
      <c r="AH99" s="63"/>
      <c r="AI99" s="64"/>
      <c r="AK99" s="206"/>
      <c r="AL99" s="63"/>
      <c r="AM99" s="207"/>
    </row>
    <row r="100" spans="1:39" ht="12.75">
      <c r="A100" s="75">
        <f t="shared" si="5"/>
        <v>38073</v>
      </c>
      <c r="B100" s="110"/>
      <c r="C100" s="111"/>
      <c r="D100" s="112"/>
      <c r="E100" s="112"/>
      <c r="F100" s="11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38"/>
      <c r="U100" s="145"/>
      <c r="V100" s="145"/>
      <c r="W100" s="145"/>
      <c r="X100" s="145"/>
      <c r="Y100" s="145"/>
      <c r="Z100" s="21">
        <f t="shared" si="6"/>
        <v>87</v>
      </c>
      <c r="AA100" s="11">
        <f t="shared" si="7"/>
        <v>0</v>
      </c>
      <c r="AB100" s="11"/>
      <c r="AC100" s="2">
        <f t="shared" si="4"/>
        <v>0.1</v>
      </c>
      <c r="AG100" s="62"/>
      <c r="AH100" s="63"/>
      <c r="AI100" s="64"/>
      <c r="AK100" s="206"/>
      <c r="AL100" s="63"/>
      <c r="AM100" s="207"/>
    </row>
    <row r="101" spans="1:39" ht="12.75">
      <c r="A101" s="75">
        <f t="shared" si="5"/>
        <v>38074</v>
      </c>
      <c r="B101" s="110"/>
      <c r="C101" s="111"/>
      <c r="D101" s="112"/>
      <c r="E101" s="112"/>
      <c r="F101" s="112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38"/>
      <c r="U101" s="145"/>
      <c r="V101" s="145"/>
      <c r="W101" s="145"/>
      <c r="X101" s="145"/>
      <c r="Y101" s="145"/>
      <c r="Z101" s="21">
        <f t="shared" si="6"/>
        <v>88</v>
      </c>
      <c r="AA101" s="11">
        <f t="shared" si="7"/>
        <v>0</v>
      </c>
      <c r="AB101" s="11"/>
      <c r="AC101" s="2">
        <f t="shared" si="4"/>
        <v>0.1</v>
      </c>
      <c r="AG101" s="62"/>
      <c r="AH101" s="63"/>
      <c r="AI101" s="64"/>
      <c r="AK101" s="206"/>
      <c r="AL101" s="63"/>
      <c r="AM101" s="207"/>
    </row>
    <row r="102" spans="1:39" ht="12.75">
      <c r="A102" s="75">
        <f t="shared" si="5"/>
        <v>38075</v>
      </c>
      <c r="B102" s="110"/>
      <c r="C102" s="111"/>
      <c r="D102" s="112"/>
      <c r="E102" s="112"/>
      <c r="F102" s="11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38"/>
      <c r="U102" s="145"/>
      <c r="V102" s="145"/>
      <c r="W102" s="145"/>
      <c r="X102" s="145"/>
      <c r="Y102" s="145"/>
      <c r="Z102" s="21">
        <f t="shared" si="6"/>
        <v>89</v>
      </c>
      <c r="AA102" s="11">
        <f t="shared" si="7"/>
        <v>0</v>
      </c>
      <c r="AB102" s="11"/>
      <c r="AC102" s="2">
        <f t="shared" si="4"/>
        <v>0.1</v>
      </c>
      <c r="AG102" s="62"/>
      <c r="AH102" s="63"/>
      <c r="AI102" s="64"/>
      <c r="AK102" s="206"/>
      <c r="AL102" s="63"/>
      <c r="AM102" s="207"/>
    </row>
    <row r="103" spans="1:39" ht="12.75">
      <c r="A103" s="75">
        <f t="shared" si="5"/>
        <v>38076</v>
      </c>
      <c r="B103" s="110"/>
      <c r="C103" s="111"/>
      <c r="D103" s="112"/>
      <c r="E103" s="112"/>
      <c r="F103" s="112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38"/>
      <c r="U103" s="145"/>
      <c r="V103" s="145"/>
      <c r="W103" s="145"/>
      <c r="X103" s="145"/>
      <c r="Y103" s="145"/>
      <c r="Z103" s="21">
        <f t="shared" si="6"/>
        <v>90</v>
      </c>
      <c r="AA103" s="11">
        <f t="shared" si="7"/>
        <v>0</v>
      </c>
      <c r="AB103" s="11"/>
      <c r="AC103" s="2">
        <f t="shared" si="4"/>
        <v>0.1</v>
      </c>
      <c r="AG103" s="62"/>
      <c r="AH103" s="63"/>
      <c r="AI103" s="64"/>
      <c r="AK103" s="206"/>
      <c r="AL103" s="63"/>
      <c r="AM103" s="207"/>
    </row>
    <row r="104" spans="1:39" ht="12.75">
      <c r="A104" s="75">
        <f t="shared" si="5"/>
        <v>38077</v>
      </c>
      <c r="B104" s="110"/>
      <c r="C104" s="111"/>
      <c r="D104" s="112"/>
      <c r="E104" s="112"/>
      <c r="F104" s="112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38"/>
      <c r="U104" s="145"/>
      <c r="V104" s="145"/>
      <c r="W104" s="145"/>
      <c r="X104" s="145"/>
      <c r="Y104" s="145"/>
      <c r="Z104" s="21">
        <f t="shared" si="6"/>
        <v>91</v>
      </c>
      <c r="AA104" s="11">
        <f t="shared" si="7"/>
        <v>0</v>
      </c>
      <c r="AB104" s="11"/>
      <c r="AC104" s="2">
        <f t="shared" si="4"/>
        <v>0.1</v>
      </c>
      <c r="AG104" s="62"/>
      <c r="AH104" s="63"/>
      <c r="AI104" s="64"/>
      <c r="AK104" s="206"/>
      <c r="AL104" s="63"/>
      <c r="AM104" s="207"/>
    </row>
    <row r="105" spans="1:39" ht="12.75">
      <c r="A105" s="75">
        <f t="shared" si="5"/>
        <v>38078</v>
      </c>
      <c r="B105" s="110"/>
      <c r="C105" s="111"/>
      <c r="D105" s="112"/>
      <c r="E105" s="112"/>
      <c r="F105" s="112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38"/>
      <c r="U105" s="145"/>
      <c r="V105" s="145"/>
      <c r="W105" s="145"/>
      <c r="X105" s="145"/>
      <c r="Y105" s="145"/>
      <c r="Z105" s="21">
        <f t="shared" si="6"/>
        <v>92</v>
      </c>
      <c r="AA105" s="11">
        <f t="shared" si="7"/>
        <v>0</v>
      </c>
      <c r="AB105" s="11"/>
      <c r="AC105" s="2">
        <f t="shared" si="4"/>
        <v>0.1</v>
      </c>
      <c r="AG105" s="62"/>
      <c r="AH105" s="63"/>
      <c r="AI105" s="64"/>
      <c r="AK105" s="206"/>
      <c r="AL105" s="63"/>
      <c r="AM105" s="207"/>
    </row>
    <row r="106" spans="1:39" ht="12.75">
      <c r="A106" s="75">
        <f t="shared" si="5"/>
        <v>38079</v>
      </c>
      <c r="B106" s="110"/>
      <c r="C106" s="111"/>
      <c r="D106" s="112"/>
      <c r="E106" s="112"/>
      <c r="F106" s="112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38"/>
      <c r="U106" s="145"/>
      <c r="V106" s="145"/>
      <c r="W106" s="145"/>
      <c r="X106" s="145"/>
      <c r="Y106" s="145"/>
      <c r="Z106" s="21">
        <f t="shared" si="6"/>
        <v>93</v>
      </c>
      <c r="AA106" s="11">
        <f t="shared" si="7"/>
        <v>0</v>
      </c>
      <c r="AB106" s="11"/>
      <c r="AC106" s="2">
        <f t="shared" si="4"/>
        <v>0.1</v>
      </c>
      <c r="AG106" s="62"/>
      <c r="AH106" s="63"/>
      <c r="AI106" s="64"/>
      <c r="AK106" s="206"/>
      <c r="AL106" s="63"/>
      <c r="AM106" s="207"/>
    </row>
    <row r="107" spans="1:39" ht="12.75">
      <c r="A107" s="75">
        <f t="shared" si="5"/>
        <v>38080</v>
      </c>
      <c r="B107" s="110"/>
      <c r="C107" s="111"/>
      <c r="D107" s="112"/>
      <c r="E107" s="112"/>
      <c r="F107" s="112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38"/>
      <c r="U107" s="145"/>
      <c r="V107" s="145"/>
      <c r="W107" s="145"/>
      <c r="X107" s="145"/>
      <c r="Y107" s="145"/>
      <c r="Z107" s="21">
        <f t="shared" si="6"/>
        <v>94</v>
      </c>
      <c r="AA107" s="11">
        <f t="shared" si="7"/>
        <v>0</v>
      </c>
      <c r="AB107" s="11"/>
      <c r="AC107" s="2">
        <f t="shared" si="4"/>
        <v>0.1</v>
      </c>
      <c r="AG107" s="62"/>
      <c r="AH107" s="63"/>
      <c r="AI107" s="64"/>
      <c r="AK107" s="206"/>
      <c r="AL107" s="63"/>
      <c r="AM107" s="207"/>
    </row>
    <row r="108" spans="1:39" ht="12.75">
      <c r="A108" s="75">
        <f t="shared" si="5"/>
        <v>38081</v>
      </c>
      <c r="B108" s="110"/>
      <c r="C108" s="111"/>
      <c r="D108" s="112"/>
      <c r="E108" s="112"/>
      <c r="F108" s="112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38"/>
      <c r="U108" s="145"/>
      <c r="V108" s="145"/>
      <c r="W108" s="145"/>
      <c r="X108" s="145"/>
      <c r="Y108" s="145"/>
      <c r="Z108" s="21">
        <f t="shared" si="6"/>
        <v>95</v>
      </c>
      <c r="AA108" s="11">
        <f t="shared" si="7"/>
        <v>0</v>
      </c>
      <c r="AB108" s="11"/>
      <c r="AC108" s="2">
        <f t="shared" si="4"/>
        <v>0.1</v>
      </c>
      <c r="AG108" s="62"/>
      <c r="AH108" s="63"/>
      <c r="AI108" s="64"/>
      <c r="AK108" s="206"/>
      <c r="AL108" s="63"/>
      <c r="AM108" s="207"/>
    </row>
    <row r="109" spans="1:39" ht="12.75">
      <c r="A109" s="75">
        <f t="shared" si="5"/>
        <v>38082</v>
      </c>
      <c r="B109" s="110"/>
      <c r="C109" s="111"/>
      <c r="D109" s="112"/>
      <c r="E109" s="112"/>
      <c r="F109" s="112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38"/>
      <c r="U109" s="145"/>
      <c r="V109" s="145"/>
      <c r="W109" s="145"/>
      <c r="X109" s="145"/>
      <c r="Y109" s="145"/>
      <c r="Z109" s="21">
        <f t="shared" si="6"/>
        <v>96</v>
      </c>
      <c r="AA109" s="11">
        <f t="shared" si="7"/>
        <v>0</v>
      </c>
      <c r="AB109" s="11"/>
      <c r="AC109" s="2">
        <f t="shared" si="4"/>
        <v>0.1</v>
      </c>
      <c r="AG109" s="62"/>
      <c r="AH109" s="63"/>
      <c r="AI109" s="64"/>
      <c r="AK109" s="206"/>
      <c r="AL109" s="63"/>
      <c r="AM109" s="207"/>
    </row>
    <row r="110" spans="1:39" ht="12.75">
      <c r="A110" s="75">
        <f t="shared" si="5"/>
        <v>38083</v>
      </c>
      <c r="B110" s="110"/>
      <c r="C110" s="111"/>
      <c r="D110" s="112"/>
      <c r="E110" s="112"/>
      <c r="F110" s="112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38"/>
      <c r="U110" s="145"/>
      <c r="V110" s="145"/>
      <c r="W110" s="145"/>
      <c r="X110" s="145"/>
      <c r="Y110" s="145"/>
      <c r="Z110" s="21">
        <f t="shared" si="6"/>
        <v>97</v>
      </c>
      <c r="AA110" s="11">
        <f t="shared" si="7"/>
        <v>0</v>
      </c>
      <c r="AB110" s="11"/>
      <c r="AC110" s="2">
        <f t="shared" si="4"/>
        <v>0.1</v>
      </c>
      <c r="AG110" s="62"/>
      <c r="AH110" s="63"/>
      <c r="AI110" s="64"/>
      <c r="AK110" s="206"/>
      <c r="AL110" s="63"/>
      <c r="AM110" s="207"/>
    </row>
    <row r="111" spans="1:39" ht="12.75">
      <c r="A111" s="75">
        <f t="shared" si="5"/>
        <v>38084</v>
      </c>
      <c r="B111" s="110"/>
      <c r="C111" s="111"/>
      <c r="D111" s="112"/>
      <c r="E111" s="112"/>
      <c r="F111" s="112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38"/>
      <c r="U111" s="145"/>
      <c r="V111" s="145"/>
      <c r="W111" s="145"/>
      <c r="X111" s="145"/>
      <c r="Y111" s="145"/>
      <c r="Z111" s="21">
        <f t="shared" si="6"/>
        <v>98</v>
      </c>
      <c r="AA111" s="11">
        <f t="shared" si="7"/>
        <v>0</v>
      </c>
      <c r="AB111" s="11"/>
      <c r="AC111" s="2">
        <f t="shared" si="4"/>
        <v>0.1</v>
      </c>
      <c r="AG111" s="62"/>
      <c r="AH111" s="63"/>
      <c r="AI111" s="64"/>
      <c r="AK111" s="206"/>
      <c r="AL111" s="63"/>
      <c r="AM111" s="207"/>
    </row>
    <row r="112" spans="1:39" ht="12.75">
      <c r="A112" s="75">
        <f t="shared" si="5"/>
        <v>38085</v>
      </c>
      <c r="B112" s="110"/>
      <c r="C112" s="111"/>
      <c r="D112" s="112"/>
      <c r="E112" s="112"/>
      <c r="F112" s="112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38"/>
      <c r="U112" s="145"/>
      <c r="V112" s="145"/>
      <c r="W112" s="145"/>
      <c r="X112" s="145"/>
      <c r="Y112" s="145"/>
      <c r="Z112" s="21">
        <f t="shared" si="6"/>
        <v>99</v>
      </c>
      <c r="AA112" s="11">
        <f t="shared" si="7"/>
        <v>0</v>
      </c>
      <c r="AB112" s="11"/>
      <c r="AC112" s="2">
        <f t="shared" si="4"/>
        <v>0.1</v>
      </c>
      <c r="AG112" s="62"/>
      <c r="AH112" s="63"/>
      <c r="AI112" s="64"/>
      <c r="AK112" s="206"/>
      <c r="AL112" s="63"/>
      <c r="AM112" s="207"/>
    </row>
    <row r="113" spans="1:39" ht="12.75">
      <c r="A113" s="75">
        <f t="shared" si="5"/>
        <v>38086</v>
      </c>
      <c r="B113" s="110"/>
      <c r="C113" s="111"/>
      <c r="D113" s="112"/>
      <c r="E113" s="112"/>
      <c r="F113" s="112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38"/>
      <c r="U113" s="145"/>
      <c r="V113" s="145"/>
      <c r="W113" s="145"/>
      <c r="X113" s="145"/>
      <c r="Y113" s="145"/>
      <c r="Z113" s="21">
        <f t="shared" si="6"/>
        <v>100</v>
      </c>
      <c r="AA113" s="11">
        <f t="shared" si="7"/>
        <v>0</v>
      </c>
      <c r="AB113" s="11"/>
      <c r="AC113" s="2">
        <f t="shared" si="4"/>
        <v>0.1</v>
      </c>
      <c r="AG113" s="62"/>
      <c r="AH113" s="63"/>
      <c r="AI113" s="64"/>
      <c r="AK113" s="206"/>
      <c r="AL113" s="63"/>
      <c r="AM113" s="207"/>
    </row>
    <row r="114" spans="1:39" ht="12.75">
      <c r="A114" s="75">
        <f t="shared" si="5"/>
        <v>38087</v>
      </c>
      <c r="B114" s="110"/>
      <c r="C114" s="111"/>
      <c r="D114" s="112"/>
      <c r="E114" s="112"/>
      <c r="F114" s="112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38"/>
      <c r="U114" s="145"/>
      <c r="V114" s="145"/>
      <c r="W114" s="145"/>
      <c r="X114" s="145"/>
      <c r="Y114" s="145"/>
      <c r="Z114" s="21">
        <f t="shared" si="6"/>
        <v>101</v>
      </c>
      <c r="AA114" s="11">
        <f t="shared" si="7"/>
        <v>0</v>
      </c>
      <c r="AB114" s="11"/>
      <c r="AC114" s="2">
        <f t="shared" si="4"/>
        <v>0.1</v>
      </c>
      <c r="AG114" s="62"/>
      <c r="AH114" s="63"/>
      <c r="AI114" s="64"/>
      <c r="AK114" s="206"/>
      <c r="AL114" s="63"/>
      <c r="AM114" s="207"/>
    </row>
    <row r="115" spans="1:39" ht="12.75">
      <c r="A115" s="75">
        <f t="shared" si="5"/>
        <v>38088</v>
      </c>
      <c r="B115" s="110"/>
      <c r="C115" s="111"/>
      <c r="D115" s="112"/>
      <c r="E115" s="112"/>
      <c r="F115" s="112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38"/>
      <c r="U115" s="145"/>
      <c r="V115" s="145"/>
      <c r="W115" s="145"/>
      <c r="X115" s="145"/>
      <c r="Y115" s="145"/>
      <c r="Z115" s="21">
        <f t="shared" si="6"/>
        <v>102</v>
      </c>
      <c r="AA115" s="11">
        <f t="shared" si="7"/>
        <v>0</v>
      </c>
      <c r="AB115" s="11"/>
      <c r="AC115" s="2">
        <f t="shared" si="4"/>
        <v>0.1</v>
      </c>
      <c r="AG115" s="62"/>
      <c r="AH115" s="63"/>
      <c r="AI115" s="64"/>
      <c r="AK115" s="206"/>
      <c r="AL115" s="63"/>
      <c r="AM115" s="207"/>
    </row>
    <row r="116" spans="1:39" ht="12.75">
      <c r="A116" s="75">
        <f t="shared" si="5"/>
        <v>38089</v>
      </c>
      <c r="B116" s="110"/>
      <c r="C116" s="111"/>
      <c r="D116" s="112"/>
      <c r="E116" s="112"/>
      <c r="F116" s="112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38"/>
      <c r="U116" s="145"/>
      <c r="V116" s="145"/>
      <c r="W116" s="145"/>
      <c r="X116" s="145"/>
      <c r="Y116" s="145"/>
      <c r="Z116" s="21">
        <f t="shared" si="6"/>
        <v>103</v>
      </c>
      <c r="AA116" s="11">
        <f t="shared" si="7"/>
        <v>0</v>
      </c>
      <c r="AB116" s="11"/>
      <c r="AC116" s="2">
        <f t="shared" si="4"/>
        <v>0.1</v>
      </c>
      <c r="AG116" s="62"/>
      <c r="AH116" s="63"/>
      <c r="AI116" s="64"/>
      <c r="AK116" s="206"/>
      <c r="AL116" s="63"/>
      <c r="AM116" s="207"/>
    </row>
    <row r="117" spans="1:39" ht="12.75">
      <c r="A117" s="75">
        <f t="shared" si="5"/>
        <v>38090</v>
      </c>
      <c r="B117" s="110"/>
      <c r="C117" s="111"/>
      <c r="D117" s="112"/>
      <c r="E117" s="112"/>
      <c r="F117" s="112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38"/>
      <c r="U117" s="145"/>
      <c r="V117" s="145"/>
      <c r="W117" s="145"/>
      <c r="X117" s="145"/>
      <c r="Y117" s="145"/>
      <c r="Z117" s="21">
        <f t="shared" si="6"/>
        <v>104</v>
      </c>
      <c r="AA117" s="11">
        <f t="shared" si="7"/>
        <v>0</v>
      </c>
      <c r="AB117" s="11"/>
      <c r="AC117" s="2">
        <f t="shared" si="4"/>
        <v>0.1</v>
      </c>
      <c r="AG117" s="62"/>
      <c r="AH117" s="63"/>
      <c r="AI117" s="64"/>
      <c r="AK117" s="206"/>
      <c r="AL117" s="63"/>
      <c r="AM117" s="207"/>
    </row>
    <row r="118" spans="1:39" ht="12.75">
      <c r="A118" s="75">
        <f t="shared" si="5"/>
        <v>38091</v>
      </c>
      <c r="B118" s="110"/>
      <c r="C118" s="111"/>
      <c r="D118" s="112"/>
      <c r="E118" s="112"/>
      <c r="F118" s="112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38"/>
      <c r="U118" s="145"/>
      <c r="V118" s="145"/>
      <c r="W118" s="145"/>
      <c r="X118" s="145"/>
      <c r="Y118" s="145"/>
      <c r="Z118" s="21">
        <f t="shared" si="6"/>
        <v>105</v>
      </c>
      <c r="AA118" s="11">
        <f t="shared" si="7"/>
        <v>0</v>
      </c>
      <c r="AB118" s="11"/>
      <c r="AC118" s="2">
        <f t="shared" si="4"/>
        <v>0.1</v>
      </c>
      <c r="AG118" s="62"/>
      <c r="AH118" s="63"/>
      <c r="AI118" s="64"/>
      <c r="AK118" s="206"/>
      <c r="AL118" s="63"/>
      <c r="AM118" s="207"/>
    </row>
    <row r="119" spans="1:39" ht="12.75">
      <c r="A119" s="75">
        <f t="shared" si="5"/>
        <v>38092</v>
      </c>
      <c r="B119" s="110"/>
      <c r="C119" s="111"/>
      <c r="D119" s="112"/>
      <c r="E119" s="112"/>
      <c r="F119" s="112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38"/>
      <c r="U119" s="145"/>
      <c r="V119" s="145"/>
      <c r="W119" s="145"/>
      <c r="X119" s="145"/>
      <c r="Y119" s="145"/>
      <c r="Z119" s="21">
        <f t="shared" si="6"/>
        <v>106</v>
      </c>
      <c r="AA119" s="11">
        <f t="shared" si="7"/>
        <v>0</v>
      </c>
      <c r="AB119" s="11"/>
      <c r="AC119" s="2">
        <f t="shared" si="4"/>
        <v>0.1</v>
      </c>
      <c r="AG119" s="62"/>
      <c r="AH119" s="63"/>
      <c r="AI119" s="64"/>
      <c r="AK119" s="206"/>
      <c r="AL119" s="63"/>
      <c r="AM119" s="207"/>
    </row>
    <row r="120" spans="1:39" ht="12.75">
      <c r="A120" s="75">
        <f t="shared" si="5"/>
        <v>38093</v>
      </c>
      <c r="B120" s="110"/>
      <c r="C120" s="111"/>
      <c r="D120" s="112"/>
      <c r="E120" s="112"/>
      <c r="F120" s="11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38"/>
      <c r="U120" s="145"/>
      <c r="V120" s="145"/>
      <c r="W120" s="145"/>
      <c r="X120" s="145"/>
      <c r="Y120" s="145"/>
      <c r="Z120" s="21">
        <f t="shared" si="6"/>
        <v>107</v>
      </c>
      <c r="AA120" s="11">
        <f t="shared" si="7"/>
        <v>0</v>
      </c>
      <c r="AB120" s="11"/>
      <c r="AC120" s="2">
        <f t="shared" si="4"/>
        <v>0.1</v>
      </c>
      <c r="AG120" s="62"/>
      <c r="AH120" s="63"/>
      <c r="AI120" s="64"/>
      <c r="AK120" s="206"/>
      <c r="AL120" s="63"/>
      <c r="AM120" s="207"/>
    </row>
    <row r="121" spans="1:39" ht="12.75">
      <c r="A121" s="75">
        <f t="shared" si="5"/>
        <v>38094</v>
      </c>
      <c r="B121" s="110"/>
      <c r="C121" s="111"/>
      <c r="D121" s="112"/>
      <c r="E121" s="112"/>
      <c r="F121" s="112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38"/>
      <c r="U121" s="145"/>
      <c r="V121" s="145"/>
      <c r="W121" s="145"/>
      <c r="X121" s="145"/>
      <c r="Y121" s="145"/>
      <c r="Z121" s="21">
        <f t="shared" si="6"/>
        <v>108</v>
      </c>
      <c r="AA121" s="11">
        <f t="shared" si="7"/>
        <v>0</v>
      </c>
      <c r="AB121" s="11"/>
      <c r="AC121" s="2">
        <f t="shared" si="4"/>
        <v>0.1</v>
      </c>
      <c r="AG121" s="62"/>
      <c r="AH121" s="63"/>
      <c r="AI121" s="64"/>
      <c r="AK121" s="206"/>
      <c r="AL121" s="63"/>
      <c r="AM121" s="207"/>
    </row>
    <row r="122" spans="1:39" ht="12.75">
      <c r="A122" s="75">
        <f t="shared" si="5"/>
        <v>38095</v>
      </c>
      <c r="B122" s="110"/>
      <c r="C122" s="111"/>
      <c r="D122" s="112"/>
      <c r="E122" s="112"/>
      <c r="F122" s="112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38"/>
      <c r="U122" s="145"/>
      <c r="V122" s="145"/>
      <c r="W122" s="145"/>
      <c r="X122" s="145"/>
      <c r="Y122" s="145"/>
      <c r="Z122" s="21">
        <f t="shared" si="6"/>
        <v>109</v>
      </c>
      <c r="AA122" s="11">
        <f t="shared" si="7"/>
        <v>0</v>
      </c>
      <c r="AB122" s="11"/>
      <c r="AC122" s="2">
        <f t="shared" si="4"/>
        <v>0.1</v>
      </c>
      <c r="AG122" s="62"/>
      <c r="AH122" s="63"/>
      <c r="AI122" s="64"/>
      <c r="AK122" s="206"/>
      <c r="AL122" s="63"/>
      <c r="AM122" s="207"/>
    </row>
    <row r="123" spans="1:39" ht="12.75">
      <c r="A123" s="75">
        <f t="shared" si="5"/>
        <v>38096</v>
      </c>
      <c r="B123" s="110"/>
      <c r="C123" s="111"/>
      <c r="D123" s="112"/>
      <c r="E123" s="112"/>
      <c r="F123" s="112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38"/>
      <c r="U123" s="145"/>
      <c r="V123" s="145"/>
      <c r="W123" s="145"/>
      <c r="X123" s="145"/>
      <c r="Y123" s="145"/>
      <c r="Z123" s="21">
        <f t="shared" si="6"/>
        <v>110</v>
      </c>
      <c r="AA123" s="11">
        <f t="shared" si="7"/>
        <v>0</v>
      </c>
      <c r="AB123" s="11"/>
      <c r="AC123" s="2">
        <f t="shared" si="4"/>
        <v>0.1</v>
      </c>
      <c r="AG123" s="62"/>
      <c r="AH123" s="63"/>
      <c r="AI123" s="64"/>
      <c r="AK123" s="206"/>
      <c r="AL123" s="63"/>
      <c r="AM123" s="207"/>
    </row>
    <row r="124" spans="1:39" ht="12.75">
      <c r="A124" s="75">
        <f t="shared" si="5"/>
        <v>38097</v>
      </c>
      <c r="B124" s="110"/>
      <c r="C124" s="111"/>
      <c r="D124" s="112"/>
      <c r="E124" s="112"/>
      <c r="F124" s="112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38"/>
      <c r="U124" s="145"/>
      <c r="V124" s="145"/>
      <c r="W124" s="145"/>
      <c r="X124" s="145"/>
      <c r="Y124" s="145"/>
      <c r="Z124" s="21">
        <f t="shared" si="6"/>
        <v>111</v>
      </c>
      <c r="AA124" s="11">
        <f t="shared" si="7"/>
        <v>0</v>
      </c>
      <c r="AB124" s="11"/>
      <c r="AC124" s="2">
        <f t="shared" si="4"/>
        <v>0.1</v>
      </c>
      <c r="AG124" s="62"/>
      <c r="AH124" s="63"/>
      <c r="AI124" s="64"/>
      <c r="AK124" s="206"/>
      <c r="AL124" s="63"/>
      <c r="AM124" s="207"/>
    </row>
    <row r="125" spans="1:39" ht="12.75">
      <c r="A125" s="75">
        <f t="shared" si="5"/>
        <v>38098</v>
      </c>
      <c r="B125" s="110"/>
      <c r="C125" s="111"/>
      <c r="D125" s="112"/>
      <c r="E125" s="112"/>
      <c r="F125" s="112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38"/>
      <c r="U125" s="145"/>
      <c r="V125" s="145"/>
      <c r="W125" s="145"/>
      <c r="X125" s="145"/>
      <c r="Y125" s="145"/>
      <c r="Z125" s="21">
        <f t="shared" si="6"/>
        <v>112</v>
      </c>
      <c r="AA125" s="11">
        <f t="shared" si="7"/>
        <v>0</v>
      </c>
      <c r="AB125" s="11"/>
      <c r="AC125" s="2">
        <f t="shared" si="4"/>
        <v>0.1</v>
      </c>
      <c r="AG125" s="62"/>
      <c r="AH125" s="63"/>
      <c r="AI125" s="64"/>
      <c r="AK125" s="206"/>
      <c r="AL125" s="63"/>
      <c r="AM125" s="207"/>
    </row>
    <row r="126" spans="1:39" ht="12.75">
      <c r="A126" s="75">
        <f t="shared" si="5"/>
        <v>38099</v>
      </c>
      <c r="B126" s="110"/>
      <c r="C126" s="111"/>
      <c r="D126" s="112"/>
      <c r="E126" s="112"/>
      <c r="F126" s="11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38"/>
      <c r="U126" s="145"/>
      <c r="V126" s="145"/>
      <c r="W126" s="145"/>
      <c r="X126" s="145"/>
      <c r="Y126" s="145"/>
      <c r="Z126" s="21">
        <f t="shared" si="6"/>
        <v>113</v>
      </c>
      <c r="AA126" s="11">
        <f t="shared" si="7"/>
        <v>0</v>
      </c>
      <c r="AB126" s="11"/>
      <c r="AC126" s="2">
        <f t="shared" si="4"/>
        <v>0.1</v>
      </c>
      <c r="AG126" s="62"/>
      <c r="AH126" s="63"/>
      <c r="AI126" s="64"/>
      <c r="AK126" s="206"/>
      <c r="AL126" s="63"/>
      <c r="AM126" s="207"/>
    </row>
    <row r="127" spans="1:39" ht="12.75">
      <c r="A127" s="75">
        <f t="shared" si="5"/>
        <v>38100</v>
      </c>
      <c r="B127" s="110"/>
      <c r="C127" s="111"/>
      <c r="D127" s="112"/>
      <c r="E127" s="112"/>
      <c r="F127" s="112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38"/>
      <c r="U127" s="145"/>
      <c r="V127" s="145"/>
      <c r="W127" s="145"/>
      <c r="X127" s="145"/>
      <c r="Y127" s="145"/>
      <c r="Z127" s="21">
        <f t="shared" si="6"/>
        <v>114</v>
      </c>
      <c r="AA127" s="11">
        <f t="shared" si="7"/>
        <v>0</v>
      </c>
      <c r="AB127" s="11"/>
      <c r="AC127" s="2">
        <f t="shared" si="4"/>
        <v>0.1</v>
      </c>
      <c r="AG127" s="62"/>
      <c r="AH127" s="63"/>
      <c r="AI127" s="64"/>
      <c r="AK127" s="206"/>
      <c r="AL127" s="63"/>
      <c r="AM127" s="207"/>
    </row>
    <row r="128" spans="1:39" ht="12.75">
      <c r="A128" s="75">
        <f t="shared" si="5"/>
        <v>38101</v>
      </c>
      <c r="B128" s="110"/>
      <c r="C128" s="111"/>
      <c r="D128" s="112"/>
      <c r="E128" s="112"/>
      <c r="F128" s="112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38"/>
      <c r="U128" s="145"/>
      <c r="V128" s="145"/>
      <c r="W128" s="145"/>
      <c r="X128" s="145"/>
      <c r="Y128" s="145"/>
      <c r="Z128" s="21">
        <f t="shared" si="6"/>
        <v>115</v>
      </c>
      <c r="AA128" s="11">
        <f t="shared" si="7"/>
        <v>0</v>
      </c>
      <c r="AB128" s="11"/>
      <c r="AC128" s="2">
        <f t="shared" si="4"/>
        <v>0.1</v>
      </c>
      <c r="AG128" s="62"/>
      <c r="AH128" s="63"/>
      <c r="AI128" s="64"/>
      <c r="AK128" s="206"/>
      <c r="AL128" s="63"/>
      <c r="AM128" s="207"/>
    </row>
    <row r="129" spans="1:39" ht="12.75">
      <c r="A129" s="75">
        <f t="shared" si="5"/>
        <v>38102</v>
      </c>
      <c r="B129" s="110"/>
      <c r="C129" s="111"/>
      <c r="D129" s="112"/>
      <c r="E129" s="112"/>
      <c r="F129" s="112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38"/>
      <c r="U129" s="145"/>
      <c r="V129" s="145"/>
      <c r="W129" s="145"/>
      <c r="X129" s="145"/>
      <c r="Y129" s="145"/>
      <c r="Z129" s="21">
        <f t="shared" si="6"/>
        <v>116</v>
      </c>
      <c r="AA129" s="11">
        <f t="shared" si="7"/>
        <v>0</v>
      </c>
      <c r="AB129" s="11"/>
      <c r="AC129" s="2">
        <f t="shared" si="4"/>
        <v>0.1</v>
      </c>
      <c r="AG129" s="62"/>
      <c r="AH129" s="63"/>
      <c r="AI129" s="64"/>
      <c r="AK129" s="206"/>
      <c r="AL129" s="63"/>
      <c r="AM129" s="207"/>
    </row>
    <row r="130" spans="1:39" ht="12.75">
      <c r="A130" s="75">
        <f t="shared" si="5"/>
        <v>38103</v>
      </c>
      <c r="B130" s="110"/>
      <c r="C130" s="111"/>
      <c r="D130" s="112"/>
      <c r="E130" s="112"/>
      <c r="F130" s="112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38"/>
      <c r="U130" s="145"/>
      <c r="V130" s="145"/>
      <c r="W130" s="145"/>
      <c r="X130" s="145"/>
      <c r="Y130" s="145"/>
      <c r="Z130" s="21">
        <f t="shared" si="6"/>
        <v>117</v>
      </c>
      <c r="AA130" s="11">
        <f t="shared" si="7"/>
        <v>0</v>
      </c>
      <c r="AB130" s="11"/>
      <c r="AC130" s="2">
        <f t="shared" si="4"/>
        <v>0.1</v>
      </c>
      <c r="AG130" s="62"/>
      <c r="AH130" s="63"/>
      <c r="AI130" s="64"/>
      <c r="AK130" s="206"/>
      <c r="AL130" s="63"/>
      <c r="AM130" s="207"/>
    </row>
    <row r="131" spans="1:39" ht="12.75">
      <c r="A131" s="75">
        <f t="shared" si="5"/>
        <v>38104</v>
      </c>
      <c r="B131" s="110"/>
      <c r="C131" s="111"/>
      <c r="D131" s="112"/>
      <c r="E131" s="112"/>
      <c r="F131" s="112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38"/>
      <c r="U131" s="145"/>
      <c r="V131" s="145"/>
      <c r="W131" s="145"/>
      <c r="X131" s="145"/>
      <c r="Y131" s="145"/>
      <c r="Z131" s="21">
        <f t="shared" si="6"/>
        <v>118</v>
      </c>
      <c r="AA131" s="11">
        <f t="shared" si="7"/>
        <v>0</v>
      </c>
      <c r="AB131" s="11"/>
      <c r="AC131" s="2">
        <f t="shared" si="4"/>
        <v>0.1</v>
      </c>
      <c r="AG131" s="62"/>
      <c r="AH131" s="63"/>
      <c r="AI131" s="64"/>
      <c r="AK131" s="206"/>
      <c r="AL131" s="63"/>
      <c r="AM131" s="207"/>
    </row>
    <row r="132" spans="1:39" ht="12.75">
      <c r="A132" s="75">
        <f t="shared" si="5"/>
        <v>38105</v>
      </c>
      <c r="B132" s="110"/>
      <c r="C132" s="111"/>
      <c r="D132" s="112"/>
      <c r="E132" s="112"/>
      <c r="F132" s="112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38"/>
      <c r="U132" s="145"/>
      <c r="V132" s="145"/>
      <c r="W132" s="145"/>
      <c r="X132" s="145"/>
      <c r="Y132" s="145"/>
      <c r="Z132" s="21">
        <f t="shared" si="6"/>
        <v>119</v>
      </c>
      <c r="AA132" s="11">
        <f t="shared" si="7"/>
        <v>0</v>
      </c>
      <c r="AB132" s="11"/>
      <c r="AC132" s="2">
        <f t="shared" si="4"/>
        <v>0.1</v>
      </c>
      <c r="AG132" s="62"/>
      <c r="AH132" s="63"/>
      <c r="AI132" s="64"/>
      <c r="AK132" s="206"/>
      <c r="AL132" s="63"/>
      <c r="AM132" s="207"/>
    </row>
    <row r="133" spans="1:39" ht="12.75">
      <c r="A133" s="75">
        <f t="shared" si="5"/>
        <v>38106</v>
      </c>
      <c r="B133" s="110"/>
      <c r="C133" s="111"/>
      <c r="D133" s="112"/>
      <c r="E133" s="112"/>
      <c r="F133" s="112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38"/>
      <c r="U133" s="145"/>
      <c r="V133" s="145"/>
      <c r="W133" s="145"/>
      <c r="X133" s="145"/>
      <c r="Y133" s="145"/>
      <c r="Z133" s="21">
        <f t="shared" si="6"/>
        <v>120</v>
      </c>
      <c r="AA133" s="11">
        <f t="shared" si="7"/>
        <v>0</v>
      </c>
      <c r="AB133" s="11"/>
      <c r="AC133" s="2">
        <f t="shared" si="4"/>
        <v>0.1</v>
      </c>
      <c r="AG133" s="62"/>
      <c r="AH133" s="63"/>
      <c r="AI133" s="64"/>
      <c r="AK133" s="206"/>
      <c r="AL133" s="63"/>
      <c r="AM133" s="207"/>
    </row>
    <row r="134" spans="1:39" ht="12.75">
      <c r="A134" s="75">
        <f t="shared" si="5"/>
        <v>38107</v>
      </c>
      <c r="B134" s="110"/>
      <c r="C134" s="111"/>
      <c r="D134" s="112"/>
      <c r="E134" s="112"/>
      <c r="F134" s="11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38"/>
      <c r="U134" s="145"/>
      <c r="V134" s="145"/>
      <c r="W134" s="145"/>
      <c r="X134" s="145"/>
      <c r="Y134" s="145"/>
      <c r="Z134" s="21">
        <f t="shared" si="6"/>
        <v>121</v>
      </c>
      <c r="AA134" s="11">
        <f t="shared" si="7"/>
        <v>0</v>
      </c>
      <c r="AB134" s="11"/>
      <c r="AC134" s="2">
        <f t="shared" si="4"/>
        <v>0.1</v>
      </c>
      <c r="AG134" s="62"/>
      <c r="AH134" s="63"/>
      <c r="AI134" s="64"/>
      <c r="AK134" s="206"/>
      <c r="AL134" s="63"/>
      <c r="AM134" s="207"/>
    </row>
    <row r="135" spans="1:39" ht="12.75">
      <c r="A135" s="75">
        <f t="shared" si="5"/>
        <v>38108</v>
      </c>
      <c r="B135" s="110"/>
      <c r="C135" s="111"/>
      <c r="D135" s="112"/>
      <c r="E135" s="112"/>
      <c r="F135" s="112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38"/>
      <c r="U135" s="145"/>
      <c r="V135" s="145"/>
      <c r="W135" s="145"/>
      <c r="X135" s="145"/>
      <c r="Y135" s="145"/>
      <c r="Z135" s="21">
        <f t="shared" si="6"/>
        <v>122</v>
      </c>
      <c r="AA135" s="11">
        <f t="shared" si="7"/>
        <v>0</v>
      </c>
      <c r="AB135" s="11"/>
      <c r="AC135" s="2">
        <f t="shared" si="4"/>
        <v>0.1</v>
      </c>
      <c r="AG135" s="62"/>
      <c r="AH135" s="63"/>
      <c r="AI135" s="64"/>
      <c r="AK135" s="206"/>
      <c r="AL135" s="63"/>
      <c r="AM135" s="207"/>
    </row>
    <row r="136" spans="1:39" ht="12.75">
      <c r="A136" s="75">
        <f t="shared" si="5"/>
        <v>38109</v>
      </c>
      <c r="B136" s="110"/>
      <c r="C136" s="111"/>
      <c r="D136" s="112"/>
      <c r="E136" s="112"/>
      <c r="F136" s="112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38"/>
      <c r="U136" s="145"/>
      <c r="V136" s="145"/>
      <c r="W136" s="145"/>
      <c r="X136" s="145"/>
      <c r="Y136" s="145"/>
      <c r="Z136" s="21">
        <f t="shared" si="6"/>
        <v>123</v>
      </c>
      <c r="AA136" s="11">
        <f t="shared" si="7"/>
        <v>0</v>
      </c>
      <c r="AB136" s="11"/>
      <c r="AC136" s="2">
        <f t="shared" si="4"/>
        <v>0.1</v>
      </c>
      <c r="AG136" s="62"/>
      <c r="AH136" s="63"/>
      <c r="AI136" s="64"/>
      <c r="AK136" s="206"/>
      <c r="AL136" s="63"/>
      <c r="AM136" s="207"/>
    </row>
    <row r="137" spans="1:39" ht="12.75">
      <c r="A137" s="75">
        <f t="shared" si="5"/>
        <v>38110</v>
      </c>
      <c r="B137" s="110"/>
      <c r="C137" s="111"/>
      <c r="D137" s="112"/>
      <c r="E137" s="112"/>
      <c r="F137" s="112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38"/>
      <c r="U137" s="145"/>
      <c r="V137" s="145"/>
      <c r="W137" s="145"/>
      <c r="X137" s="145"/>
      <c r="Y137" s="145"/>
      <c r="Z137" s="21">
        <f t="shared" si="6"/>
        <v>124</v>
      </c>
      <c r="AA137" s="11">
        <f t="shared" si="7"/>
        <v>0</v>
      </c>
      <c r="AB137" s="11"/>
      <c r="AC137" s="2">
        <f t="shared" si="4"/>
        <v>0.1</v>
      </c>
      <c r="AG137" s="62"/>
      <c r="AH137" s="63"/>
      <c r="AI137" s="64"/>
      <c r="AK137" s="206"/>
      <c r="AL137" s="63"/>
      <c r="AM137" s="207"/>
    </row>
    <row r="138" spans="1:39" ht="12.75">
      <c r="A138" s="75">
        <f t="shared" si="5"/>
        <v>38111</v>
      </c>
      <c r="B138" s="110"/>
      <c r="C138" s="111"/>
      <c r="D138" s="112"/>
      <c r="E138" s="112"/>
      <c r="F138" s="112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38"/>
      <c r="U138" s="145"/>
      <c r="V138" s="145"/>
      <c r="W138" s="145"/>
      <c r="X138" s="145"/>
      <c r="Y138" s="145"/>
      <c r="Z138" s="21">
        <f t="shared" si="6"/>
        <v>125</v>
      </c>
      <c r="AA138" s="11">
        <f t="shared" si="7"/>
        <v>0</v>
      </c>
      <c r="AB138" s="11"/>
      <c r="AC138" s="2">
        <f t="shared" si="4"/>
        <v>0.1</v>
      </c>
      <c r="AG138" s="62"/>
      <c r="AH138" s="63"/>
      <c r="AI138" s="64"/>
      <c r="AK138" s="206"/>
      <c r="AL138" s="63"/>
      <c r="AM138" s="207"/>
    </row>
    <row r="139" spans="1:39" ht="12.75">
      <c r="A139" s="75">
        <f t="shared" si="5"/>
        <v>38112</v>
      </c>
      <c r="B139" s="110"/>
      <c r="C139" s="111"/>
      <c r="D139" s="112"/>
      <c r="E139" s="112"/>
      <c r="F139" s="112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38"/>
      <c r="U139" s="145"/>
      <c r="V139" s="145"/>
      <c r="W139" s="145"/>
      <c r="X139" s="145"/>
      <c r="Y139" s="145"/>
      <c r="Z139" s="21">
        <f t="shared" si="6"/>
        <v>126</v>
      </c>
      <c r="AA139" s="11">
        <f t="shared" si="7"/>
        <v>0</v>
      </c>
      <c r="AB139" s="11"/>
      <c r="AC139" s="2">
        <f t="shared" si="4"/>
        <v>0.1</v>
      </c>
      <c r="AG139" s="62"/>
      <c r="AH139" s="63"/>
      <c r="AI139" s="64"/>
      <c r="AK139" s="206"/>
      <c r="AL139" s="63"/>
      <c r="AM139" s="207"/>
    </row>
    <row r="140" spans="1:39" ht="12.75">
      <c r="A140" s="75">
        <f t="shared" si="5"/>
        <v>38113</v>
      </c>
      <c r="B140" s="110"/>
      <c r="C140" s="111"/>
      <c r="D140" s="112"/>
      <c r="E140" s="112"/>
      <c r="F140" s="112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38"/>
      <c r="U140" s="145"/>
      <c r="V140" s="145"/>
      <c r="W140" s="145"/>
      <c r="X140" s="145"/>
      <c r="Y140" s="145"/>
      <c r="Z140" s="21">
        <f t="shared" si="6"/>
        <v>127</v>
      </c>
      <c r="AA140" s="11">
        <f t="shared" si="7"/>
        <v>0</v>
      </c>
      <c r="AB140" s="11"/>
      <c r="AC140" s="2">
        <f t="shared" si="4"/>
        <v>0.1</v>
      </c>
      <c r="AG140" s="62"/>
      <c r="AH140" s="63"/>
      <c r="AI140" s="64"/>
      <c r="AK140" s="206"/>
      <c r="AL140" s="63"/>
      <c r="AM140" s="207"/>
    </row>
    <row r="141" spans="1:39" ht="12.75">
      <c r="A141" s="75">
        <f t="shared" si="5"/>
        <v>38114</v>
      </c>
      <c r="B141" s="110"/>
      <c r="C141" s="111"/>
      <c r="D141" s="112"/>
      <c r="E141" s="112"/>
      <c r="F141" s="112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38"/>
      <c r="U141" s="145"/>
      <c r="V141" s="145"/>
      <c r="W141" s="145"/>
      <c r="X141" s="145"/>
      <c r="Y141" s="145"/>
      <c r="Z141" s="21">
        <f t="shared" si="6"/>
        <v>128</v>
      </c>
      <c r="AA141" s="11">
        <f t="shared" si="7"/>
        <v>0</v>
      </c>
      <c r="AB141" s="11"/>
      <c r="AC141" s="2">
        <f t="shared" si="4"/>
        <v>0.1</v>
      </c>
      <c r="AG141" s="62"/>
      <c r="AH141" s="63"/>
      <c r="AI141" s="64"/>
      <c r="AK141" s="206"/>
      <c r="AL141" s="63"/>
      <c r="AM141" s="207"/>
    </row>
    <row r="142" spans="1:39" ht="12.75">
      <c r="A142" s="75">
        <f t="shared" si="5"/>
        <v>38115</v>
      </c>
      <c r="B142" s="110"/>
      <c r="C142" s="111"/>
      <c r="D142" s="112"/>
      <c r="E142" s="112"/>
      <c r="F142" s="112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38"/>
      <c r="U142" s="145"/>
      <c r="V142" s="145"/>
      <c r="W142" s="145"/>
      <c r="X142" s="145"/>
      <c r="Y142" s="145"/>
      <c r="Z142" s="21">
        <f t="shared" si="6"/>
        <v>129</v>
      </c>
      <c r="AA142" s="11">
        <f t="shared" si="7"/>
        <v>0</v>
      </c>
      <c r="AB142" s="11"/>
      <c r="AC142" s="2">
        <f aca="true" t="shared" si="8" ref="AC142:AC205">$G$4</f>
        <v>0.1</v>
      </c>
      <c r="AG142" s="62"/>
      <c r="AH142" s="63"/>
      <c r="AI142" s="64"/>
      <c r="AK142" s="206"/>
      <c r="AL142" s="63"/>
      <c r="AM142" s="207"/>
    </row>
    <row r="143" spans="1:39" ht="12.75">
      <c r="A143" s="75">
        <f aca="true" t="shared" si="9" ref="A143:A206">A142+1</f>
        <v>38116</v>
      </c>
      <c r="B143" s="110"/>
      <c r="C143" s="111"/>
      <c r="D143" s="112"/>
      <c r="E143" s="112"/>
      <c r="F143" s="11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38"/>
      <c r="U143" s="145"/>
      <c r="V143" s="145"/>
      <c r="W143" s="145"/>
      <c r="X143" s="145"/>
      <c r="Y143" s="145"/>
      <c r="Z143" s="21">
        <f aca="true" t="shared" si="10" ref="Z143:Z206">Z142+1</f>
        <v>130</v>
      </c>
      <c r="AA143" s="11">
        <f aca="true" t="shared" si="11" ref="AA143:AA206">MAX(C143:R143)</f>
        <v>0</v>
      </c>
      <c r="AB143" s="11"/>
      <c r="AC143" s="2">
        <f t="shared" si="8"/>
        <v>0.1</v>
      </c>
      <c r="AG143" s="62"/>
      <c r="AH143" s="63"/>
      <c r="AI143" s="64"/>
      <c r="AK143" s="206"/>
      <c r="AL143" s="63"/>
      <c r="AM143" s="207"/>
    </row>
    <row r="144" spans="1:39" ht="12.75">
      <c r="A144" s="75">
        <f t="shared" si="9"/>
        <v>38117</v>
      </c>
      <c r="B144" s="110"/>
      <c r="C144" s="111"/>
      <c r="D144" s="112"/>
      <c r="E144" s="112"/>
      <c r="F144" s="112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38"/>
      <c r="U144" s="145"/>
      <c r="V144" s="145"/>
      <c r="W144" s="145"/>
      <c r="X144" s="145"/>
      <c r="Y144" s="145"/>
      <c r="Z144" s="21">
        <f t="shared" si="10"/>
        <v>131</v>
      </c>
      <c r="AA144" s="11">
        <f t="shared" si="11"/>
        <v>0</v>
      </c>
      <c r="AB144" s="11"/>
      <c r="AC144" s="2">
        <f t="shared" si="8"/>
        <v>0.1</v>
      </c>
      <c r="AG144" s="62"/>
      <c r="AH144" s="63"/>
      <c r="AI144" s="64"/>
      <c r="AK144" s="206"/>
      <c r="AL144" s="63"/>
      <c r="AM144" s="207"/>
    </row>
    <row r="145" spans="1:39" ht="12.75">
      <c r="A145" s="75">
        <f t="shared" si="9"/>
        <v>38118</v>
      </c>
      <c r="B145" s="110"/>
      <c r="C145" s="111"/>
      <c r="D145" s="112"/>
      <c r="E145" s="112"/>
      <c r="F145" s="112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38"/>
      <c r="U145" s="145"/>
      <c r="V145" s="145"/>
      <c r="W145" s="145"/>
      <c r="X145" s="145"/>
      <c r="Y145" s="145"/>
      <c r="Z145" s="21">
        <f t="shared" si="10"/>
        <v>132</v>
      </c>
      <c r="AA145" s="11">
        <f t="shared" si="11"/>
        <v>0</v>
      </c>
      <c r="AB145" s="11"/>
      <c r="AC145" s="2">
        <f t="shared" si="8"/>
        <v>0.1</v>
      </c>
      <c r="AG145" s="62"/>
      <c r="AH145" s="63"/>
      <c r="AI145" s="64"/>
      <c r="AK145" s="206"/>
      <c r="AL145" s="63"/>
      <c r="AM145" s="207"/>
    </row>
    <row r="146" spans="1:39" ht="12.75">
      <c r="A146" s="75">
        <f t="shared" si="9"/>
        <v>38119</v>
      </c>
      <c r="B146" s="110"/>
      <c r="C146" s="111"/>
      <c r="D146" s="112"/>
      <c r="E146" s="112"/>
      <c r="F146" s="112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38"/>
      <c r="U146" s="145"/>
      <c r="V146" s="145"/>
      <c r="W146" s="145"/>
      <c r="X146" s="145"/>
      <c r="Y146" s="145"/>
      <c r="Z146" s="21">
        <f t="shared" si="10"/>
        <v>133</v>
      </c>
      <c r="AA146" s="11">
        <f t="shared" si="11"/>
        <v>0</v>
      </c>
      <c r="AB146" s="11"/>
      <c r="AC146" s="2">
        <f t="shared" si="8"/>
        <v>0.1</v>
      </c>
      <c r="AG146" s="62"/>
      <c r="AH146" s="63"/>
      <c r="AI146" s="64"/>
      <c r="AK146" s="206"/>
      <c r="AL146" s="63"/>
      <c r="AM146" s="207"/>
    </row>
    <row r="147" spans="1:39" ht="12.75">
      <c r="A147" s="75">
        <f t="shared" si="9"/>
        <v>38120</v>
      </c>
      <c r="B147" s="110"/>
      <c r="C147" s="111"/>
      <c r="D147" s="112"/>
      <c r="E147" s="112"/>
      <c r="F147" s="112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38"/>
      <c r="U147" s="145"/>
      <c r="V147" s="145"/>
      <c r="W147" s="145"/>
      <c r="X147" s="145"/>
      <c r="Y147" s="145"/>
      <c r="Z147" s="21">
        <f t="shared" si="10"/>
        <v>134</v>
      </c>
      <c r="AA147" s="11">
        <f t="shared" si="11"/>
        <v>0</v>
      </c>
      <c r="AB147" s="11"/>
      <c r="AC147" s="2">
        <f t="shared" si="8"/>
        <v>0.1</v>
      </c>
      <c r="AG147" s="62"/>
      <c r="AH147" s="63"/>
      <c r="AI147" s="64"/>
      <c r="AK147" s="206"/>
      <c r="AL147" s="63"/>
      <c r="AM147" s="207"/>
    </row>
    <row r="148" spans="1:39" ht="12.75">
      <c r="A148" s="75">
        <f t="shared" si="9"/>
        <v>38121</v>
      </c>
      <c r="B148" s="110"/>
      <c r="C148" s="111"/>
      <c r="D148" s="112"/>
      <c r="E148" s="112"/>
      <c r="F148" s="112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38"/>
      <c r="U148" s="145"/>
      <c r="V148" s="145"/>
      <c r="W148" s="145"/>
      <c r="X148" s="145"/>
      <c r="Y148" s="145"/>
      <c r="Z148" s="21">
        <f t="shared" si="10"/>
        <v>135</v>
      </c>
      <c r="AA148" s="11">
        <f t="shared" si="11"/>
        <v>0</v>
      </c>
      <c r="AB148" s="11"/>
      <c r="AC148" s="2">
        <f t="shared" si="8"/>
        <v>0.1</v>
      </c>
      <c r="AG148" s="62"/>
      <c r="AH148" s="63"/>
      <c r="AI148" s="64"/>
      <c r="AK148" s="206"/>
      <c r="AL148" s="63"/>
      <c r="AM148" s="207"/>
    </row>
    <row r="149" spans="1:39" ht="12.75">
      <c r="A149" s="75">
        <f t="shared" si="9"/>
        <v>38122</v>
      </c>
      <c r="B149" s="110"/>
      <c r="C149" s="111"/>
      <c r="D149" s="112"/>
      <c r="E149" s="112"/>
      <c r="F149" s="112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38"/>
      <c r="U149" s="145"/>
      <c r="V149" s="145"/>
      <c r="W149" s="145"/>
      <c r="X149" s="145"/>
      <c r="Y149" s="145"/>
      <c r="Z149" s="21">
        <f t="shared" si="10"/>
        <v>136</v>
      </c>
      <c r="AA149" s="11">
        <f t="shared" si="11"/>
        <v>0</v>
      </c>
      <c r="AB149" s="11"/>
      <c r="AC149" s="2">
        <f t="shared" si="8"/>
        <v>0.1</v>
      </c>
      <c r="AG149" s="62"/>
      <c r="AH149" s="63"/>
      <c r="AI149" s="64"/>
      <c r="AK149" s="206"/>
      <c r="AL149" s="63"/>
      <c r="AM149" s="207"/>
    </row>
    <row r="150" spans="1:39" ht="12.75">
      <c r="A150" s="75">
        <f t="shared" si="9"/>
        <v>38123</v>
      </c>
      <c r="B150" s="110"/>
      <c r="C150" s="111"/>
      <c r="D150" s="112"/>
      <c r="E150" s="112"/>
      <c r="F150" s="112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38"/>
      <c r="U150" s="145"/>
      <c r="V150" s="145"/>
      <c r="W150" s="145"/>
      <c r="X150" s="145"/>
      <c r="Y150" s="145"/>
      <c r="Z150" s="21">
        <f t="shared" si="10"/>
        <v>137</v>
      </c>
      <c r="AA150" s="11">
        <f t="shared" si="11"/>
        <v>0</v>
      </c>
      <c r="AB150" s="11"/>
      <c r="AC150" s="2">
        <f t="shared" si="8"/>
        <v>0.1</v>
      </c>
      <c r="AG150" s="62"/>
      <c r="AH150" s="63"/>
      <c r="AI150" s="64"/>
      <c r="AK150" s="206"/>
      <c r="AL150" s="63"/>
      <c r="AM150" s="207"/>
    </row>
    <row r="151" spans="1:39" ht="12.75">
      <c r="A151" s="75">
        <f t="shared" si="9"/>
        <v>38124</v>
      </c>
      <c r="B151" s="110"/>
      <c r="C151" s="111"/>
      <c r="D151" s="112"/>
      <c r="E151" s="112"/>
      <c r="F151" s="112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38"/>
      <c r="U151" s="145"/>
      <c r="V151" s="145"/>
      <c r="W151" s="145"/>
      <c r="X151" s="145"/>
      <c r="Y151" s="145"/>
      <c r="Z151" s="21">
        <f t="shared" si="10"/>
        <v>138</v>
      </c>
      <c r="AA151" s="11">
        <f t="shared" si="11"/>
        <v>0</v>
      </c>
      <c r="AB151" s="11"/>
      <c r="AC151" s="2">
        <f t="shared" si="8"/>
        <v>0.1</v>
      </c>
      <c r="AG151" s="62"/>
      <c r="AH151" s="63"/>
      <c r="AI151" s="64"/>
      <c r="AK151" s="206"/>
      <c r="AL151" s="63"/>
      <c r="AM151" s="207"/>
    </row>
    <row r="152" spans="1:39" ht="12.75">
      <c r="A152" s="75">
        <f t="shared" si="9"/>
        <v>38125</v>
      </c>
      <c r="B152" s="110"/>
      <c r="C152" s="111"/>
      <c r="D152" s="112"/>
      <c r="E152" s="112"/>
      <c r="F152" s="112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38"/>
      <c r="U152" s="145"/>
      <c r="V152" s="145"/>
      <c r="W152" s="145"/>
      <c r="X152" s="145"/>
      <c r="Y152" s="145"/>
      <c r="Z152" s="21">
        <f t="shared" si="10"/>
        <v>139</v>
      </c>
      <c r="AA152" s="11">
        <f t="shared" si="11"/>
        <v>0</v>
      </c>
      <c r="AB152" s="11"/>
      <c r="AC152" s="2">
        <f t="shared" si="8"/>
        <v>0.1</v>
      </c>
      <c r="AG152" s="62"/>
      <c r="AH152" s="63"/>
      <c r="AI152" s="64"/>
      <c r="AK152" s="206"/>
      <c r="AL152" s="63"/>
      <c r="AM152" s="207"/>
    </row>
    <row r="153" spans="1:39" ht="12.75">
      <c r="A153" s="75">
        <f t="shared" si="9"/>
        <v>38126</v>
      </c>
      <c r="B153" s="110"/>
      <c r="C153" s="111"/>
      <c r="D153" s="112"/>
      <c r="E153" s="112"/>
      <c r="F153" s="11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38"/>
      <c r="U153" s="145"/>
      <c r="V153" s="145"/>
      <c r="W153" s="145"/>
      <c r="X153" s="145"/>
      <c r="Y153" s="145"/>
      <c r="Z153" s="21">
        <f t="shared" si="10"/>
        <v>140</v>
      </c>
      <c r="AA153" s="11">
        <f t="shared" si="11"/>
        <v>0</v>
      </c>
      <c r="AB153" s="11"/>
      <c r="AC153" s="2">
        <f t="shared" si="8"/>
        <v>0.1</v>
      </c>
      <c r="AG153" s="62"/>
      <c r="AH153" s="63"/>
      <c r="AI153" s="64"/>
      <c r="AK153" s="206"/>
      <c r="AL153" s="63"/>
      <c r="AM153" s="207"/>
    </row>
    <row r="154" spans="1:39" ht="12.75">
      <c r="A154" s="75">
        <f t="shared" si="9"/>
        <v>38127</v>
      </c>
      <c r="B154" s="110"/>
      <c r="C154" s="111"/>
      <c r="D154" s="112"/>
      <c r="E154" s="112"/>
      <c r="F154" s="112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38"/>
      <c r="U154" s="145"/>
      <c r="V154" s="145"/>
      <c r="W154" s="145"/>
      <c r="X154" s="145"/>
      <c r="Y154" s="145"/>
      <c r="Z154" s="21">
        <f t="shared" si="10"/>
        <v>141</v>
      </c>
      <c r="AA154" s="11">
        <f t="shared" si="11"/>
        <v>0</v>
      </c>
      <c r="AB154" s="11"/>
      <c r="AC154" s="2">
        <f t="shared" si="8"/>
        <v>0.1</v>
      </c>
      <c r="AG154" s="62"/>
      <c r="AH154" s="63"/>
      <c r="AI154" s="64"/>
      <c r="AK154" s="206"/>
      <c r="AL154" s="63"/>
      <c r="AM154" s="207"/>
    </row>
    <row r="155" spans="1:39" ht="12.75">
      <c r="A155" s="75">
        <f t="shared" si="9"/>
        <v>38128</v>
      </c>
      <c r="B155" s="110"/>
      <c r="C155" s="111"/>
      <c r="D155" s="112"/>
      <c r="E155" s="112"/>
      <c r="F155" s="112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38"/>
      <c r="U155" s="145"/>
      <c r="V155" s="145"/>
      <c r="W155" s="145"/>
      <c r="X155" s="145"/>
      <c r="Y155" s="145"/>
      <c r="Z155" s="21">
        <f t="shared" si="10"/>
        <v>142</v>
      </c>
      <c r="AA155" s="11">
        <f t="shared" si="11"/>
        <v>0</v>
      </c>
      <c r="AB155" s="11"/>
      <c r="AC155" s="2">
        <f t="shared" si="8"/>
        <v>0.1</v>
      </c>
      <c r="AG155" s="62"/>
      <c r="AH155" s="63"/>
      <c r="AI155" s="64"/>
      <c r="AK155" s="206"/>
      <c r="AL155" s="63"/>
      <c r="AM155" s="207"/>
    </row>
    <row r="156" spans="1:39" ht="12.75">
      <c r="A156" s="75">
        <f t="shared" si="9"/>
        <v>38129</v>
      </c>
      <c r="B156" s="110"/>
      <c r="C156" s="111"/>
      <c r="D156" s="112"/>
      <c r="E156" s="112"/>
      <c r="F156" s="112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38"/>
      <c r="U156" s="145"/>
      <c r="V156" s="145"/>
      <c r="W156" s="145"/>
      <c r="X156" s="145"/>
      <c r="Y156" s="145"/>
      <c r="Z156" s="21">
        <f t="shared" si="10"/>
        <v>143</v>
      </c>
      <c r="AA156" s="11">
        <f t="shared" si="11"/>
        <v>0</v>
      </c>
      <c r="AB156" s="11"/>
      <c r="AC156" s="2">
        <f t="shared" si="8"/>
        <v>0.1</v>
      </c>
      <c r="AG156" s="62"/>
      <c r="AH156" s="63"/>
      <c r="AI156" s="64"/>
      <c r="AK156" s="206"/>
      <c r="AL156" s="63"/>
      <c r="AM156" s="207"/>
    </row>
    <row r="157" spans="1:39" ht="12.75">
      <c r="A157" s="75">
        <f t="shared" si="9"/>
        <v>38130</v>
      </c>
      <c r="B157" s="110"/>
      <c r="C157" s="111"/>
      <c r="D157" s="112"/>
      <c r="E157" s="112"/>
      <c r="F157" s="112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38"/>
      <c r="U157" s="145"/>
      <c r="V157" s="145"/>
      <c r="W157" s="145"/>
      <c r="X157" s="145"/>
      <c r="Y157" s="145"/>
      <c r="Z157" s="21">
        <f t="shared" si="10"/>
        <v>144</v>
      </c>
      <c r="AA157" s="11">
        <f t="shared" si="11"/>
        <v>0</v>
      </c>
      <c r="AB157" s="11"/>
      <c r="AC157" s="2">
        <f t="shared" si="8"/>
        <v>0.1</v>
      </c>
      <c r="AG157" s="62"/>
      <c r="AH157" s="63"/>
      <c r="AI157" s="64"/>
      <c r="AK157" s="206"/>
      <c r="AL157" s="63"/>
      <c r="AM157" s="207"/>
    </row>
    <row r="158" spans="1:39" ht="12.75">
      <c r="A158" s="75">
        <f t="shared" si="9"/>
        <v>38131</v>
      </c>
      <c r="B158" s="110"/>
      <c r="C158" s="111"/>
      <c r="D158" s="112"/>
      <c r="E158" s="112"/>
      <c r="F158" s="112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38"/>
      <c r="U158" s="145"/>
      <c r="V158" s="145"/>
      <c r="W158" s="145"/>
      <c r="X158" s="145"/>
      <c r="Y158" s="145"/>
      <c r="Z158" s="21">
        <f t="shared" si="10"/>
        <v>145</v>
      </c>
      <c r="AA158" s="11">
        <f t="shared" si="11"/>
        <v>0</v>
      </c>
      <c r="AB158" s="11"/>
      <c r="AC158" s="2">
        <f t="shared" si="8"/>
        <v>0.1</v>
      </c>
      <c r="AG158" s="62"/>
      <c r="AH158" s="63"/>
      <c r="AI158" s="64"/>
      <c r="AK158" s="206"/>
      <c r="AL158" s="63"/>
      <c r="AM158" s="207"/>
    </row>
    <row r="159" spans="1:39" ht="12.75">
      <c r="A159" s="75">
        <f t="shared" si="9"/>
        <v>38132</v>
      </c>
      <c r="B159" s="110"/>
      <c r="C159" s="111"/>
      <c r="D159" s="112"/>
      <c r="E159" s="112"/>
      <c r="F159" s="112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38"/>
      <c r="U159" s="145"/>
      <c r="V159" s="145"/>
      <c r="W159" s="145"/>
      <c r="X159" s="145"/>
      <c r="Y159" s="145"/>
      <c r="Z159" s="21">
        <f t="shared" si="10"/>
        <v>146</v>
      </c>
      <c r="AA159" s="11">
        <f t="shared" si="11"/>
        <v>0</v>
      </c>
      <c r="AB159" s="11"/>
      <c r="AC159" s="2">
        <f t="shared" si="8"/>
        <v>0.1</v>
      </c>
      <c r="AG159" s="62"/>
      <c r="AH159" s="63"/>
      <c r="AI159" s="64"/>
      <c r="AK159" s="206"/>
      <c r="AL159" s="63"/>
      <c r="AM159" s="207"/>
    </row>
    <row r="160" spans="1:39" ht="12.75">
      <c r="A160" s="75">
        <f t="shared" si="9"/>
        <v>38133</v>
      </c>
      <c r="B160" s="110"/>
      <c r="C160" s="111"/>
      <c r="D160" s="112"/>
      <c r="E160" s="112"/>
      <c r="F160" s="112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38"/>
      <c r="U160" s="145"/>
      <c r="V160" s="145"/>
      <c r="W160" s="145"/>
      <c r="X160" s="145"/>
      <c r="Y160" s="145"/>
      <c r="Z160" s="21">
        <f t="shared" si="10"/>
        <v>147</v>
      </c>
      <c r="AA160" s="11">
        <f t="shared" si="11"/>
        <v>0</v>
      </c>
      <c r="AB160" s="11"/>
      <c r="AC160" s="2">
        <f t="shared" si="8"/>
        <v>0.1</v>
      </c>
      <c r="AG160" s="62"/>
      <c r="AH160" s="63"/>
      <c r="AI160" s="64"/>
      <c r="AK160" s="206"/>
      <c r="AL160" s="63"/>
      <c r="AM160" s="207"/>
    </row>
    <row r="161" spans="1:39" ht="12.75">
      <c r="A161" s="75">
        <f t="shared" si="9"/>
        <v>38134</v>
      </c>
      <c r="B161" s="110"/>
      <c r="C161" s="111"/>
      <c r="D161" s="112"/>
      <c r="E161" s="112"/>
      <c r="F161" s="11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38"/>
      <c r="U161" s="145"/>
      <c r="V161" s="145"/>
      <c r="W161" s="145"/>
      <c r="X161" s="145"/>
      <c r="Y161" s="145"/>
      <c r="Z161" s="21">
        <f t="shared" si="10"/>
        <v>148</v>
      </c>
      <c r="AA161" s="11">
        <f t="shared" si="11"/>
        <v>0</v>
      </c>
      <c r="AB161" s="11"/>
      <c r="AC161" s="2">
        <f t="shared" si="8"/>
        <v>0.1</v>
      </c>
      <c r="AG161" s="62"/>
      <c r="AH161" s="63"/>
      <c r="AI161" s="64"/>
      <c r="AK161" s="206"/>
      <c r="AL161" s="63"/>
      <c r="AM161" s="207"/>
    </row>
    <row r="162" spans="1:39" ht="12.75">
      <c r="A162" s="75">
        <f t="shared" si="9"/>
        <v>38135</v>
      </c>
      <c r="B162" s="110"/>
      <c r="C162" s="111"/>
      <c r="D162" s="112"/>
      <c r="E162" s="112"/>
      <c r="F162" s="112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38"/>
      <c r="U162" s="145"/>
      <c r="V162" s="145"/>
      <c r="W162" s="145"/>
      <c r="X162" s="145"/>
      <c r="Y162" s="145"/>
      <c r="Z162" s="21">
        <f t="shared" si="10"/>
        <v>149</v>
      </c>
      <c r="AA162" s="11">
        <f t="shared" si="11"/>
        <v>0</v>
      </c>
      <c r="AB162" s="11"/>
      <c r="AC162" s="2">
        <f t="shared" si="8"/>
        <v>0.1</v>
      </c>
      <c r="AG162" s="62"/>
      <c r="AH162" s="63"/>
      <c r="AI162" s="64"/>
      <c r="AK162" s="206"/>
      <c r="AL162" s="63"/>
      <c r="AM162" s="207"/>
    </row>
    <row r="163" spans="1:39" ht="12.75">
      <c r="A163" s="75">
        <f t="shared" si="9"/>
        <v>38136</v>
      </c>
      <c r="B163" s="110"/>
      <c r="C163" s="111"/>
      <c r="D163" s="112"/>
      <c r="E163" s="112"/>
      <c r="F163" s="112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38"/>
      <c r="U163" s="145"/>
      <c r="V163" s="145"/>
      <c r="W163" s="145"/>
      <c r="X163" s="145"/>
      <c r="Y163" s="145"/>
      <c r="Z163" s="21">
        <f t="shared" si="10"/>
        <v>150</v>
      </c>
      <c r="AA163" s="11">
        <f t="shared" si="11"/>
        <v>0</v>
      </c>
      <c r="AB163" s="11"/>
      <c r="AC163" s="2">
        <f t="shared" si="8"/>
        <v>0.1</v>
      </c>
      <c r="AG163" s="62"/>
      <c r="AH163" s="63"/>
      <c r="AI163" s="64"/>
      <c r="AK163" s="206"/>
      <c r="AL163" s="63"/>
      <c r="AM163" s="207"/>
    </row>
    <row r="164" spans="1:39" ht="12.75">
      <c r="A164" s="75">
        <f t="shared" si="9"/>
        <v>38137</v>
      </c>
      <c r="B164" s="110"/>
      <c r="C164" s="111"/>
      <c r="D164" s="112"/>
      <c r="E164" s="112"/>
      <c r="F164" s="112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38"/>
      <c r="U164" s="145"/>
      <c r="V164" s="145"/>
      <c r="W164" s="145"/>
      <c r="X164" s="145"/>
      <c r="Y164" s="145"/>
      <c r="Z164" s="21">
        <f t="shared" si="10"/>
        <v>151</v>
      </c>
      <c r="AA164" s="11">
        <f t="shared" si="11"/>
        <v>0</v>
      </c>
      <c r="AB164" s="11"/>
      <c r="AC164" s="2">
        <f t="shared" si="8"/>
        <v>0.1</v>
      </c>
      <c r="AG164" s="62"/>
      <c r="AH164" s="63"/>
      <c r="AI164" s="64"/>
      <c r="AK164" s="206"/>
      <c r="AL164" s="63"/>
      <c r="AM164" s="207"/>
    </row>
    <row r="165" spans="1:39" ht="12.75">
      <c r="A165" s="75">
        <f t="shared" si="9"/>
        <v>38138</v>
      </c>
      <c r="B165" s="110"/>
      <c r="C165" s="111"/>
      <c r="D165" s="112"/>
      <c r="E165" s="112"/>
      <c r="F165" s="112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38"/>
      <c r="U165" s="145"/>
      <c r="V165" s="145"/>
      <c r="W165" s="145"/>
      <c r="X165" s="145"/>
      <c r="Y165" s="145"/>
      <c r="Z165" s="21">
        <f t="shared" si="10"/>
        <v>152</v>
      </c>
      <c r="AA165" s="11">
        <f t="shared" si="11"/>
        <v>0</v>
      </c>
      <c r="AB165" s="11"/>
      <c r="AC165" s="2">
        <f t="shared" si="8"/>
        <v>0.1</v>
      </c>
      <c r="AG165" s="62"/>
      <c r="AH165" s="63"/>
      <c r="AI165" s="64"/>
      <c r="AK165" s="206"/>
      <c r="AL165" s="63"/>
      <c r="AM165" s="207"/>
    </row>
    <row r="166" spans="1:39" ht="12.75">
      <c r="A166" s="75">
        <f t="shared" si="9"/>
        <v>38139</v>
      </c>
      <c r="B166" s="110"/>
      <c r="C166" s="111"/>
      <c r="D166" s="112"/>
      <c r="E166" s="112"/>
      <c r="F166" s="112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38"/>
      <c r="U166" s="145"/>
      <c r="V166" s="145"/>
      <c r="W166" s="145"/>
      <c r="X166" s="145"/>
      <c r="Y166" s="145"/>
      <c r="Z166" s="21">
        <f t="shared" si="10"/>
        <v>153</v>
      </c>
      <c r="AA166" s="11">
        <f t="shared" si="11"/>
        <v>0</v>
      </c>
      <c r="AB166" s="11"/>
      <c r="AC166" s="2">
        <f t="shared" si="8"/>
        <v>0.1</v>
      </c>
      <c r="AG166" s="62"/>
      <c r="AH166" s="63"/>
      <c r="AI166" s="64"/>
      <c r="AK166" s="206"/>
      <c r="AL166" s="63"/>
      <c r="AM166" s="207"/>
    </row>
    <row r="167" spans="1:39" ht="12.75">
      <c r="A167" s="75">
        <f t="shared" si="9"/>
        <v>38140</v>
      </c>
      <c r="B167" s="110"/>
      <c r="C167" s="111"/>
      <c r="D167" s="112"/>
      <c r="E167" s="112"/>
      <c r="F167" s="112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38"/>
      <c r="U167" s="145"/>
      <c r="V167" s="145"/>
      <c r="W167" s="145"/>
      <c r="X167" s="145"/>
      <c r="Y167" s="145"/>
      <c r="Z167" s="21">
        <f t="shared" si="10"/>
        <v>154</v>
      </c>
      <c r="AA167" s="11">
        <f t="shared" si="11"/>
        <v>0</v>
      </c>
      <c r="AB167" s="11"/>
      <c r="AC167" s="2">
        <f t="shared" si="8"/>
        <v>0.1</v>
      </c>
      <c r="AG167" s="62"/>
      <c r="AH167" s="63"/>
      <c r="AI167" s="64"/>
      <c r="AK167" s="206"/>
      <c r="AL167" s="63"/>
      <c r="AM167" s="207"/>
    </row>
    <row r="168" spans="1:39" ht="12.75">
      <c r="A168" s="75">
        <f t="shared" si="9"/>
        <v>38141</v>
      </c>
      <c r="B168" s="110"/>
      <c r="C168" s="111"/>
      <c r="D168" s="112"/>
      <c r="E168" s="112"/>
      <c r="F168" s="112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38"/>
      <c r="U168" s="145"/>
      <c r="V168" s="145"/>
      <c r="W168" s="145"/>
      <c r="X168" s="145"/>
      <c r="Y168" s="145"/>
      <c r="Z168" s="21">
        <f t="shared" si="10"/>
        <v>155</v>
      </c>
      <c r="AA168" s="11">
        <f t="shared" si="11"/>
        <v>0</v>
      </c>
      <c r="AB168" s="11"/>
      <c r="AC168" s="2">
        <f t="shared" si="8"/>
        <v>0.1</v>
      </c>
      <c r="AG168" s="62"/>
      <c r="AH168" s="63"/>
      <c r="AI168" s="64"/>
      <c r="AK168" s="206"/>
      <c r="AL168" s="63"/>
      <c r="AM168" s="207"/>
    </row>
    <row r="169" spans="1:39" ht="12.75">
      <c r="A169" s="75">
        <f t="shared" si="9"/>
        <v>38142</v>
      </c>
      <c r="B169" s="110"/>
      <c r="C169" s="111"/>
      <c r="D169" s="112"/>
      <c r="E169" s="112"/>
      <c r="F169" s="112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38"/>
      <c r="U169" s="145"/>
      <c r="V169" s="145"/>
      <c r="W169" s="145"/>
      <c r="X169" s="145"/>
      <c r="Y169" s="145"/>
      <c r="Z169" s="21">
        <f t="shared" si="10"/>
        <v>156</v>
      </c>
      <c r="AA169" s="11">
        <f t="shared" si="11"/>
        <v>0</v>
      </c>
      <c r="AB169" s="11"/>
      <c r="AC169" s="2">
        <f t="shared" si="8"/>
        <v>0.1</v>
      </c>
      <c r="AG169" s="62"/>
      <c r="AH169" s="63"/>
      <c r="AI169" s="64"/>
      <c r="AK169" s="206"/>
      <c r="AL169" s="63"/>
      <c r="AM169" s="207"/>
    </row>
    <row r="170" spans="1:39" ht="12.75">
      <c r="A170" s="75">
        <f t="shared" si="9"/>
        <v>38143</v>
      </c>
      <c r="B170" s="110"/>
      <c r="C170" s="111"/>
      <c r="D170" s="112"/>
      <c r="E170" s="112"/>
      <c r="F170" s="112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38"/>
      <c r="U170" s="145"/>
      <c r="V170" s="145"/>
      <c r="W170" s="145"/>
      <c r="X170" s="145"/>
      <c r="Y170" s="145"/>
      <c r="Z170" s="21">
        <f t="shared" si="10"/>
        <v>157</v>
      </c>
      <c r="AA170" s="11">
        <f t="shared" si="11"/>
        <v>0</v>
      </c>
      <c r="AB170" s="11"/>
      <c r="AC170" s="2">
        <f t="shared" si="8"/>
        <v>0.1</v>
      </c>
      <c r="AG170" s="62"/>
      <c r="AH170" s="63"/>
      <c r="AI170" s="64"/>
      <c r="AK170" s="206"/>
      <c r="AL170" s="63"/>
      <c r="AM170" s="207"/>
    </row>
    <row r="171" spans="1:39" ht="12.75">
      <c r="A171" s="75">
        <f t="shared" si="9"/>
        <v>38144</v>
      </c>
      <c r="B171" s="110"/>
      <c r="C171" s="111"/>
      <c r="D171" s="112"/>
      <c r="E171" s="112"/>
      <c r="F171" s="112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38"/>
      <c r="U171" s="145"/>
      <c r="V171" s="145"/>
      <c r="W171" s="145"/>
      <c r="X171" s="145"/>
      <c r="Y171" s="145"/>
      <c r="Z171" s="21">
        <f t="shared" si="10"/>
        <v>158</v>
      </c>
      <c r="AA171" s="11">
        <f t="shared" si="11"/>
        <v>0</v>
      </c>
      <c r="AB171" s="11"/>
      <c r="AC171" s="2">
        <f t="shared" si="8"/>
        <v>0.1</v>
      </c>
      <c r="AG171" s="62"/>
      <c r="AH171" s="63"/>
      <c r="AI171" s="64"/>
      <c r="AK171" s="206"/>
      <c r="AL171" s="63"/>
      <c r="AM171" s="207"/>
    </row>
    <row r="172" spans="1:39" ht="12.75">
      <c r="A172" s="75">
        <f t="shared" si="9"/>
        <v>38145</v>
      </c>
      <c r="B172" s="110"/>
      <c r="C172" s="111"/>
      <c r="D172" s="112"/>
      <c r="E172" s="112"/>
      <c r="F172" s="11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38"/>
      <c r="U172" s="145"/>
      <c r="V172" s="145"/>
      <c r="W172" s="145"/>
      <c r="X172" s="145"/>
      <c r="Y172" s="145"/>
      <c r="Z172" s="21">
        <f t="shared" si="10"/>
        <v>159</v>
      </c>
      <c r="AA172" s="11">
        <f t="shared" si="11"/>
        <v>0</v>
      </c>
      <c r="AB172" s="11"/>
      <c r="AC172" s="2">
        <f t="shared" si="8"/>
        <v>0.1</v>
      </c>
      <c r="AG172" s="62"/>
      <c r="AH172" s="63"/>
      <c r="AI172" s="64"/>
      <c r="AK172" s="206"/>
      <c r="AL172" s="63"/>
      <c r="AM172" s="207"/>
    </row>
    <row r="173" spans="1:39" ht="12.75">
      <c r="A173" s="75">
        <f t="shared" si="9"/>
        <v>38146</v>
      </c>
      <c r="B173" s="110"/>
      <c r="C173" s="111"/>
      <c r="D173" s="112"/>
      <c r="E173" s="112"/>
      <c r="F173" s="112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38"/>
      <c r="U173" s="145"/>
      <c r="V173" s="145"/>
      <c r="W173" s="145"/>
      <c r="X173" s="145"/>
      <c r="Y173" s="145"/>
      <c r="Z173" s="21">
        <f t="shared" si="10"/>
        <v>160</v>
      </c>
      <c r="AA173" s="11">
        <f t="shared" si="11"/>
        <v>0</v>
      </c>
      <c r="AB173" s="11"/>
      <c r="AC173" s="2">
        <f t="shared" si="8"/>
        <v>0.1</v>
      </c>
      <c r="AG173" s="62"/>
      <c r="AH173" s="63"/>
      <c r="AI173" s="64"/>
      <c r="AK173" s="206"/>
      <c r="AL173" s="63"/>
      <c r="AM173" s="207"/>
    </row>
    <row r="174" spans="1:39" ht="12.75">
      <c r="A174" s="75">
        <f t="shared" si="9"/>
        <v>38147</v>
      </c>
      <c r="B174" s="110"/>
      <c r="C174" s="111"/>
      <c r="D174" s="112"/>
      <c r="E174" s="112"/>
      <c r="F174" s="112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38"/>
      <c r="U174" s="145"/>
      <c r="V174" s="145"/>
      <c r="W174" s="145"/>
      <c r="X174" s="145"/>
      <c r="Y174" s="145"/>
      <c r="Z174" s="21">
        <f t="shared" si="10"/>
        <v>161</v>
      </c>
      <c r="AA174" s="11">
        <f t="shared" si="11"/>
        <v>0</v>
      </c>
      <c r="AB174" s="11"/>
      <c r="AC174" s="2">
        <f t="shared" si="8"/>
        <v>0.1</v>
      </c>
      <c r="AG174" s="62"/>
      <c r="AH174" s="63"/>
      <c r="AI174" s="64"/>
      <c r="AK174" s="206"/>
      <c r="AL174" s="63"/>
      <c r="AM174" s="207"/>
    </row>
    <row r="175" spans="1:39" ht="12.75">
      <c r="A175" s="75">
        <f t="shared" si="9"/>
        <v>38148</v>
      </c>
      <c r="B175" s="110"/>
      <c r="C175" s="111"/>
      <c r="D175" s="112"/>
      <c r="E175" s="112"/>
      <c r="F175" s="112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38"/>
      <c r="U175" s="145"/>
      <c r="V175" s="145"/>
      <c r="W175" s="145"/>
      <c r="X175" s="145"/>
      <c r="Y175" s="145"/>
      <c r="Z175" s="21">
        <f t="shared" si="10"/>
        <v>162</v>
      </c>
      <c r="AA175" s="11">
        <f t="shared" si="11"/>
        <v>0</v>
      </c>
      <c r="AB175" s="11"/>
      <c r="AC175" s="2">
        <f t="shared" si="8"/>
        <v>0.1</v>
      </c>
      <c r="AG175" s="62"/>
      <c r="AH175" s="63"/>
      <c r="AI175" s="64"/>
      <c r="AK175" s="206"/>
      <c r="AL175" s="63"/>
      <c r="AM175" s="207"/>
    </row>
    <row r="176" spans="1:39" ht="12.75">
      <c r="A176" s="75">
        <f t="shared" si="9"/>
        <v>38149</v>
      </c>
      <c r="B176" s="110"/>
      <c r="C176" s="111"/>
      <c r="D176" s="112"/>
      <c r="E176" s="112"/>
      <c r="F176" s="112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38"/>
      <c r="U176" s="145"/>
      <c r="V176" s="145"/>
      <c r="W176" s="145"/>
      <c r="X176" s="145"/>
      <c r="Y176" s="145"/>
      <c r="Z176" s="21">
        <f t="shared" si="10"/>
        <v>163</v>
      </c>
      <c r="AA176" s="11">
        <f t="shared" si="11"/>
        <v>0</v>
      </c>
      <c r="AB176" s="11"/>
      <c r="AC176" s="2">
        <f t="shared" si="8"/>
        <v>0.1</v>
      </c>
      <c r="AG176" s="62"/>
      <c r="AH176" s="63"/>
      <c r="AI176" s="64"/>
      <c r="AK176" s="206"/>
      <c r="AL176" s="63"/>
      <c r="AM176" s="207"/>
    </row>
    <row r="177" spans="1:39" ht="12.75">
      <c r="A177" s="75">
        <f t="shared" si="9"/>
        <v>38150</v>
      </c>
      <c r="B177" s="110"/>
      <c r="C177" s="111"/>
      <c r="D177" s="112"/>
      <c r="E177" s="112"/>
      <c r="F177" s="112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38"/>
      <c r="U177" s="145"/>
      <c r="V177" s="145"/>
      <c r="W177" s="145"/>
      <c r="X177" s="145"/>
      <c r="Y177" s="145"/>
      <c r="Z177" s="21">
        <f t="shared" si="10"/>
        <v>164</v>
      </c>
      <c r="AA177" s="11">
        <f t="shared" si="11"/>
        <v>0</v>
      </c>
      <c r="AB177" s="11"/>
      <c r="AC177" s="2">
        <f t="shared" si="8"/>
        <v>0.1</v>
      </c>
      <c r="AG177" s="62"/>
      <c r="AH177" s="63"/>
      <c r="AI177" s="64"/>
      <c r="AK177" s="206"/>
      <c r="AL177" s="63"/>
      <c r="AM177" s="207"/>
    </row>
    <row r="178" spans="1:39" ht="12.75">
      <c r="A178" s="75">
        <f t="shared" si="9"/>
        <v>38151</v>
      </c>
      <c r="B178" s="110"/>
      <c r="C178" s="111"/>
      <c r="D178" s="112"/>
      <c r="E178" s="112"/>
      <c r="F178" s="11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38"/>
      <c r="U178" s="145"/>
      <c r="V178" s="145"/>
      <c r="W178" s="145"/>
      <c r="X178" s="145"/>
      <c r="Y178" s="145"/>
      <c r="Z178" s="21">
        <f t="shared" si="10"/>
        <v>165</v>
      </c>
      <c r="AA178" s="11">
        <f t="shared" si="11"/>
        <v>0</v>
      </c>
      <c r="AB178" s="11"/>
      <c r="AC178" s="2">
        <f t="shared" si="8"/>
        <v>0.1</v>
      </c>
      <c r="AG178" s="62"/>
      <c r="AH178" s="63"/>
      <c r="AI178" s="64"/>
      <c r="AK178" s="206"/>
      <c r="AL178" s="63"/>
      <c r="AM178" s="207"/>
    </row>
    <row r="179" spans="1:39" ht="12.75">
      <c r="A179" s="75">
        <f t="shared" si="9"/>
        <v>38152</v>
      </c>
      <c r="B179" s="110"/>
      <c r="C179" s="111"/>
      <c r="D179" s="112"/>
      <c r="E179" s="112"/>
      <c r="F179" s="112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38"/>
      <c r="U179" s="145"/>
      <c r="V179" s="145"/>
      <c r="W179" s="145"/>
      <c r="X179" s="145"/>
      <c r="Y179" s="145"/>
      <c r="Z179" s="21">
        <f t="shared" si="10"/>
        <v>166</v>
      </c>
      <c r="AA179" s="11">
        <f t="shared" si="11"/>
        <v>0</v>
      </c>
      <c r="AB179" s="11"/>
      <c r="AC179" s="2">
        <f t="shared" si="8"/>
        <v>0.1</v>
      </c>
      <c r="AG179" s="62"/>
      <c r="AH179" s="63"/>
      <c r="AI179" s="64"/>
      <c r="AK179" s="206"/>
      <c r="AL179" s="63"/>
      <c r="AM179" s="207"/>
    </row>
    <row r="180" spans="1:39" ht="12.75">
      <c r="A180" s="75">
        <f t="shared" si="9"/>
        <v>38153</v>
      </c>
      <c r="B180" s="110"/>
      <c r="C180" s="111"/>
      <c r="D180" s="112"/>
      <c r="E180" s="112"/>
      <c r="F180" s="112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38"/>
      <c r="U180" s="145"/>
      <c r="V180" s="145"/>
      <c r="W180" s="145"/>
      <c r="X180" s="145"/>
      <c r="Y180" s="145"/>
      <c r="Z180" s="21">
        <f t="shared" si="10"/>
        <v>167</v>
      </c>
      <c r="AA180" s="11">
        <f t="shared" si="11"/>
        <v>0</v>
      </c>
      <c r="AB180" s="11"/>
      <c r="AC180" s="2">
        <f t="shared" si="8"/>
        <v>0.1</v>
      </c>
      <c r="AG180" s="62"/>
      <c r="AH180" s="63"/>
      <c r="AI180" s="64"/>
      <c r="AK180" s="206"/>
      <c r="AL180" s="63"/>
      <c r="AM180" s="207"/>
    </row>
    <row r="181" spans="1:39" ht="12.75">
      <c r="A181" s="75">
        <f t="shared" si="9"/>
        <v>38154</v>
      </c>
      <c r="B181" s="110"/>
      <c r="C181" s="111"/>
      <c r="D181" s="112"/>
      <c r="E181" s="112"/>
      <c r="F181" s="112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38"/>
      <c r="U181" s="145"/>
      <c r="V181" s="145"/>
      <c r="W181" s="145"/>
      <c r="X181" s="145"/>
      <c r="Y181" s="145"/>
      <c r="Z181" s="21">
        <f t="shared" si="10"/>
        <v>168</v>
      </c>
      <c r="AA181" s="11">
        <f t="shared" si="11"/>
        <v>0</v>
      </c>
      <c r="AB181" s="11"/>
      <c r="AC181" s="2">
        <f t="shared" si="8"/>
        <v>0.1</v>
      </c>
      <c r="AG181" s="62"/>
      <c r="AH181" s="63"/>
      <c r="AI181" s="64"/>
      <c r="AK181" s="206"/>
      <c r="AL181" s="63"/>
      <c r="AM181" s="207"/>
    </row>
    <row r="182" spans="1:39" ht="12.75">
      <c r="A182" s="75">
        <f t="shared" si="9"/>
        <v>38155</v>
      </c>
      <c r="B182" s="110"/>
      <c r="C182" s="111"/>
      <c r="D182" s="112"/>
      <c r="E182" s="112"/>
      <c r="F182" s="112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38"/>
      <c r="U182" s="145"/>
      <c r="V182" s="145"/>
      <c r="W182" s="145"/>
      <c r="X182" s="145"/>
      <c r="Y182" s="145"/>
      <c r="Z182" s="21">
        <f t="shared" si="10"/>
        <v>169</v>
      </c>
      <c r="AA182" s="11">
        <f t="shared" si="11"/>
        <v>0</v>
      </c>
      <c r="AB182" s="11"/>
      <c r="AC182" s="2">
        <f t="shared" si="8"/>
        <v>0.1</v>
      </c>
      <c r="AG182" s="62"/>
      <c r="AH182" s="63"/>
      <c r="AI182" s="64"/>
      <c r="AK182" s="206"/>
      <c r="AL182" s="63"/>
      <c r="AM182" s="207"/>
    </row>
    <row r="183" spans="1:39" ht="12.75">
      <c r="A183" s="75">
        <f t="shared" si="9"/>
        <v>38156</v>
      </c>
      <c r="B183" s="110"/>
      <c r="C183" s="111"/>
      <c r="D183" s="112"/>
      <c r="E183" s="112"/>
      <c r="F183" s="112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38"/>
      <c r="U183" s="145"/>
      <c r="V183" s="145"/>
      <c r="W183" s="145"/>
      <c r="X183" s="145"/>
      <c r="Y183" s="145"/>
      <c r="Z183" s="21">
        <f t="shared" si="10"/>
        <v>170</v>
      </c>
      <c r="AA183" s="11">
        <f t="shared" si="11"/>
        <v>0</v>
      </c>
      <c r="AB183" s="11"/>
      <c r="AC183" s="2">
        <f t="shared" si="8"/>
        <v>0.1</v>
      </c>
      <c r="AG183" s="62"/>
      <c r="AH183" s="63"/>
      <c r="AI183" s="64"/>
      <c r="AK183" s="206"/>
      <c r="AL183" s="63"/>
      <c r="AM183" s="207"/>
    </row>
    <row r="184" spans="1:39" ht="12.75">
      <c r="A184" s="75">
        <f t="shared" si="9"/>
        <v>38157</v>
      </c>
      <c r="B184" s="110"/>
      <c r="C184" s="111"/>
      <c r="D184" s="112"/>
      <c r="E184" s="112"/>
      <c r="F184" s="112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38"/>
      <c r="U184" s="145"/>
      <c r="V184" s="145"/>
      <c r="W184" s="145"/>
      <c r="X184" s="145"/>
      <c r="Y184" s="145"/>
      <c r="Z184" s="21">
        <f t="shared" si="10"/>
        <v>171</v>
      </c>
      <c r="AA184" s="11">
        <f t="shared" si="11"/>
        <v>0</v>
      </c>
      <c r="AB184" s="11"/>
      <c r="AC184" s="2">
        <f t="shared" si="8"/>
        <v>0.1</v>
      </c>
      <c r="AG184" s="62"/>
      <c r="AH184" s="63"/>
      <c r="AI184" s="64"/>
      <c r="AK184" s="206"/>
      <c r="AL184" s="63"/>
      <c r="AM184" s="207"/>
    </row>
    <row r="185" spans="1:39" ht="12.75">
      <c r="A185" s="75">
        <f t="shared" si="9"/>
        <v>38158</v>
      </c>
      <c r="B185" s="110"/>
      <c r="C185" s="111"/>
      <c r="D185" s="112"/>
      <c r="E185" s="112"/>
      <c r="F185" s="112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38"/>
      <c r="U185" s="145"/>
      <c r="V185" s="145"/>
      <c r="W185" s="145"/>
      <c r="X185" s="145"/>
      <c r="Y185" s="145"/>
      <c r="Z185" s="21">
        <f t="shared" si="10"/>
        <v>172</v>
      </c>
      <c r="AA185" s="11">
        <f t="shared" si="11"/>
        <v>0</v>
      </c>
      <c r="AB185" s="11"/>
      <c r="AC185" s="2">
        <f t="shared" si="8"/>
        <v>0.1</v>
      </c>
      <c r="AG185" s="62"/>
      <c r="AH185" s="63"/>
      <c r="AI185" s="64"/>
      <c r="AK185" s="206"/>
      <c r="AL185" s="63"/>
      <c r="AM185" s="207"/>
    </row>
    <row r="186" spans="1:39" ht="12.75">
      <c r="A186" s="75">
        <f t="shared" si="9"/>
        <v>38159</v>
      </c>
      <c r="B186" s="110"/>
      <c r="C186" s="111"/>
      <c r="D186" s="112"/>
      <c r="E186" s="112"/>
      <c r="F186" s="112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38"/>
      <c r="U186" s="145"/>
      <c r="V186" s="145"/>
      <c r="W186" s="145"/>
      <c r="X186" s="145"/>
      <c r="Y186" s="145"/>
      <c r="Z186" s="21">
        <f t="shared" si="10"/>
        <v>173</v>
      </c>
      <c r="AA186" s="11">
        <f t="shared" si="11"/>
        <v>0</v>
      </c>
      <c r="AB186" s="11"/>
      <c r="AC186" s="2">
        <f t="shared" si="8"/>
        <v>0.1</v>
      </c>
      <c r="AG186" s="62"/>
      <c r="AH186" s="63"/>
      <c r="AI186" s="64"/>
      <c r="AK186" s="206"/>
      <c r="AL186" s="63"/>
      <c r="AM186" s="207"/>
    </row>
    <row r="187" spans="1:39" ht="12.75">
      <c r="A187" s="75">
        <f t="shared" si="9"/>
        <v>38160</v>
      </c>
      <c r="B187" s="110"/>
      <c r="C187" s="111"/>
      <c r="D187" s="112"/>
      <c r="E187" s="112"/>
      <c r="F187" s="112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38"/>
      <c r="U187" s="145"/>
      <c r="V187" s="145"/>
      <c r="W187" s="145"/>
      <c r="X187" s="145"/>
      <c r="Y187" s="145"/>
      <c r="Z187" s="21">
        <f t="shared" si="10"/>
        <v>174</v>
      </c>
      <c r="AA187" s="11">
        <f t="shared" si="11"/>
        <v>0</v>
      </c>
      <c r="AB187" s="11"/>
      <c r="AC187" s="2">
        <f t="shared" si="8"/>
        <v>0.1</v>
      </c>
      <c r="AG187" s="62"/>
      <c r="AH187" s="63"/>
      <c r="AI187" s="64"/>
      <c r="AK187" s="206"/>
      <c r="AL187" s="63"/>
      <c r="AM187" s="207"/>
    </row>
    <row r="188" spans="1:39" ht="12.75">
      <c r="A188" s="75">
        <f t="shared" si="9"/>
        <v>38161</v>
      </c>
      <c r="B188" s="110"/>
      <c r="C188" s="111"/>
      <c r="D188" s="112"/>
      <c r="E188" s="112"/>
      <c r="F188" s="112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38"/>
      <c r="U188" s="145"/>
      <c r="V188" s="145"/>
      <c r="W188" s="145"/>
      <c r="X188" s="145"/>
      <c r="Y188" s="145"/>
      <c r="Z188" s="21">
        <f t="shared" si="10"/>
        <v>175</v>
      </c>
      <c r="AA188" s="11">
        <f t="shared" si="11"/>
        <v>0</v>
      </c>
      <c r="AB188" s="11"/>
      <c r="AC188" s="2">
        <f t="shared" si="8"/>
        <v>0.1</v>
      </c>
      <c r="AG188" s="62"/>
      <c r="AH188" s="63"/>
      <c r="AI188" s="64"/>
      <c r="AK188" s="206"/>
      <c r="AL188" s="63"/>
      <c r="AM188" s="207"/>
    </row>
    <row r="189" spans="1:39" ht="12.75">
      <c r="A189" s="75">
        <f t="shared" si="9"/>
        <v>38162</v>
      </c>
      <c r="B189" s="110"/>
      <c r="C189" s="111"/>
      <c r="D189" s="112"/>
      <c r="E189" s="112"/>
      <c r="F189" s="112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38"/>
      <c r="U189" s="145"/>
      <c r="V189" s="145"/>
      <c r="W189" s="145"/>
      <c r="X189" s="145"/>
      <c r="Y189" s="145"/>
      <c r="Z189" s="21">
        <f t="shared" si="10"/>
        <v>176</v>
      </c>
      <c r="AA189" s="11">
        <f t="shared" si="11"/>
        <v>0</v>
      </c>
      <c r="AB189" s="11"/>
      <c r="AC189" s="2">
        <f t="shared" si="8"/>
        <v>0.1</v>
      </c>
      <c r="AG189" s="62"/>
      <c r="AH189" s="63"/>
      <c r="AI189" s="64"/>
      <c r="AK189" s="206"/>
      <c r="AL189" s="63"/>
      <c r="AM189" s="207"/>
    </row>
    <row r="190" spans="1:39" ht="12.75">
      <c r="A190" s="75">
        <f t="shared" si="9"/>
        <v>38163</v>
      </c>
      <c r="B190" s="110"/>
      <c r="C190" s="111"/>
      <c r="D190" s="112"/>
      <c r="E190" s="112"/>
      <c r="F190" s="112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38"/>
      <c r="U190" s="145"/>
      <c r="V190" s="145"/>
      <c r="W190" s="145"/>
      <c r="X190" s="145"/>
      <c r="Y190" s="145"/>
      <c r="Z190" s="21">
        <f t="shared" si="10"/>
        <v>177</v>
      </c>
      <c r="AA190" s="11">
        <f t="shared" si="11"/>
        <v>0</v>
      </c>
      <c r="AB190" s="11"/>
      <c r="AC190" s="2">
        <f t="shared" si="8"/>
        <v>0.1</v>
      </c>
      <c r="AG190" s="62"/>
      <c r="AH190" s="63"/>
      <c r="AI190" s="64"/>
      <c r="AK190" s="206"/>
      <c r="AL190" s="63"/>
      <c r="AM190" s="207"/>
    </row>
    <row r="191" spans="1:39" ht="12.75">
      <c r="A191" s="75">
        <f t="shared" si="9"/>
        <v>38164</v>
      </c>
      <c r="B191" s="110"/>
      <c r="C191" s="111"/>
      <c r="D191" s="112"/>
      <c r="E191" s="112"/>
      <c r="F191" s="112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38"/>
      <c r="U191" s="145"/>
      <c r="V191" s="145"/>
      <c r="W191" s="145"/>
      <c r="X191" s="145"/>
      <c r="Y191" s="145"/>
      <c r="Z191" s="21">
        <f t="shared" si="10"/>
        <v>178</v>
      </c>
      <c r="AA191" s="11">
        <f t="shared" si="11"/>
        <v>0</v>
      </c>
      <c r="AB191" s="11"/>
      <c r="AC191" s="2">
        <f t="shared" si="8"/>
        <v>0.1</v>
      </c>
      <c r="AG191" s="62"/>
      <c r="AH191" s="63"/>
      <c r="AI191" s="64"/>
      <c r="AK191" s="206"/>
      <c r="AL191" s="63"/>
      <c r="AM191" s="207"/>
    </row>
    <row r="192" spans="1:39" ht="12.75">
      <c r="A192" s="75">
        <f t="shared" si="9"/>
        <v>38165</v>
      </c>
      <c r="B192" s="110"/>
      <c r="C192" s="111"/>
      <c r="D192" s="112"/>
      <c r="E192" s="112"/>
      <c r="F192" s="112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38"/>
      <c r="U192" s="145"/>
      <c r="V192" s="145"/>
      <c r="W192" s="145"/>
      <c r="X192" s="145"/>
      <c r="Y192" s="145"/>
      <c r="Z192" s="21">
        <f t="shared" si="10"/>
        <v>179</v>
      </c>
      <c r="AA192" s="11">
        <f t="shared" si="11"/>
        <v>0</v>
      </c>
      <c r="AB192" s="11"/>
      <c r="AC192" s="2">
        <f t="shared" si="8"/>
        <v>0.1</v>
      </c>
      <c r="AG192" s="62"/>
      <c r="AH192" s="63"/>
      <c r="AI192" s="64"/>
      <c r="AK192" s="206"/>
      <c r="AL192" s="63"/>
      <c r="AM192" s="207"/>
    </row>
    <row r="193" spans="1:39" ht="12.75">
      <c r="A193" s="75">
        <f t="shared" si="9"/>
        <v>38166</v>
      </c>
      <c r="B193" s="110"/>
      <c r="C193" s="111"/>
      <c r="D193" s="112"/>
      <c r="E193" s="112"/>
      <c r="F193" s="112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38"/>
      <c r="U193" s="145"/>
      <c r="V193" s="145"/>
      <c r="W193" s="145"/>
      <c r="X193" s="145"/>
      <c r="Y193" s="145"/>
      <c r="Z193" s="21">
        <f t="shared" si="10"/>
        <v>180</v>
      </c>
      <c r="AA193" s="11">
        <f t="shared" si="11"/>
        <v>0</v>
      </c>
      <c r="AB193" s="11"/>
      <c r="AC193" s="2">
        <f t="shared" si="8"/>
        <v>0.1</v>
      </c>
      <c r="AG193" s="62"/>
      <c r="AH193" s="63"/>
      <c r="AI193" s="64"/>
      <c r="AK193" s="206"/>
      <c r="AL193" s="63"/>
      <c r="AM193" s="207"/>
    </row>
    <row r="194" spans="1:39" ht="12.75">
      <c r="A194" s="75">
        <f t="shared" si="9"/>
        <v>38167</v>
      </c>
      <c r="B194" s="110"/>
      <c r="C194" s="111"/>
      <c r="D194" s="112"/>
      <c r="E194" s="112"/>
      <c r="F194" s="112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38"/>
      <c r="U194" s="145"/>
      <c r="V194" s="145"/>
      <c r="W194" s="145"/>
      <c r="X194" s="145"/>
      <c r="Y194" s="145"/>
      <c r="Z194" s="21">
        <f t="shared" si="10"/>
        <v>181</v>
      </c>
      <c r="AA194" s="11">
        <f t="shared" si="11"/>
        <v>0</v>
      </c>
      <c r="AB194" s="11"/>
      <c r="AC194" s="2">
        <f t="shared" si="8"/>
        <v>0.1</v>
      </c>
      <c r="AG194" s="62"/>
      <c r="AH194" s="63"/>
      <c r="AI194" s="64"/>
      <c r="AK194" s="206"/>
      <c r="AL194" s="63"/>
      <c r="AM194" s="207"/>
    </row>
    <row r="195" spans="1:39" ht="12.75">
      <c r="A195" s="75">
        <f t="shared" si="9"/>
        <v>38168</v>
      </c>
      <c r="B195" s="110"/>
      <c r="C195" s="111"/>
      <c r="D195" s="112"/>
      <c r="E195" s="112"/>
      <c r="F195" s="112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38"/>
      <c r="U195" s="145"/>
      <c r="V195" s="145"/>
      <c r="W195" s="145"/>
      <c r="X195" s="145"/>
      <c r="Y195" s="145"/>
      <c r="Z195" s="21">
        <f t="shared" si="10"/>
        <v>182</v>
      </c>
      <c r="AA195" s="11">
        <f t="shared" si="11"/>
        <v>0</v>
      </c>
      <c r="AB195" s="11"/>
      <c r="AC195" s="2">
        <f t="shared" si="8"/>
        <v>0.1</v>
      </c>
      <c r="AG195" s="62"/>
      <c r="AH195" s="63"/>
      <c r="AI195" s="64"/>
      <c r="AK195" s="206"/>
      <c r="AL195" s="63"/>
      <c r="AM195" s="207"/>
    </row>
    <row r="196" spans="1:39" ht="12.75">
      <c r="A196" s="75">
        <f t="shared" si="9"/>
        <v>38169</v>
      </c>
      <c r="B196" s="110"/>
      <c r="C196" s="111"/>
      <c r="D196" s="112"/>
      <c r="E196" s="112"/>
      <c r="F196" s="112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38"/>
      <c r="U196" s="145"/>
      <c r="V196" s="145"/>
      <c r="W196" s="145"/>
      <c r="X196" s="145"/>
      <c r="Y196" s="145"/>
      <c r="Z196" s="21">
        <f t="shared" si="10"/>
        <v>183</v>
      </c>
      <c r="AA196" s="11">
        <f t="shared" si="11"/>
        <v>0</v>
      </c>
      <c r="AB196" s="11"/>
      <c r="AC196" s="2">
        <f t="shared" si="8"/>
        <v>0.1</v>
      </c>
      <c r="AG196" s="62"/>
      <c r="AH196" s="63"/>
      <c r="AI196" s="64"/>
      <c r="AK196" s="206"/>
      <c r="AL196" s="63"/>
      <c r="AM196" s="207"/>
    </row>
    <row r="197" spans="1:39" ht="12.75">
      <c r="A197" s="75">
        <f t="shared" si="9"/>
        <v>38170</v>
      </c>
      <c r="B197" s="110"/>
      <c r="C197" s="111"/>
      <c r="D197" s="112"/>
      <c r="E197" s="112"/>
      <c r="F197" s="112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38"/>
      <c r="U197" s="145"/>
      <c r="V197" s="145"/>
      <c r="W197" s="145"/>
      <c r="X197" s="145"/>
      <c r="Y197" s="145"/>
      <c r="Z197" s="21">
        <f t="shared" si="10"/>
        <v>184</v>
      </c>
      <c r="AA197" s="11">
        <f t="shared" si="11"/>
        <v>0</v>
      </c>
      <c r="AB197" s="11"/>
      <c r="AC197" s="2">
        <f t="shared" si="8"/>
        <v>0.1</v>
      </c>
      <c r="AG197" s="62"/>
      <c r="AH197" s="63"/>
      <c r="AI197" s="64"/>
      <c r="AK197" s="206"/>
      <c r="AL197" s="63"/>
      <c r="AM197" s="207"/>
    </row>
    <row r="198" spans="1:39" ht="12.75">
      <c r="A198" s="75">
        <f t="shared" si="9"/>
        <v>38171</v>
      </c>
      <c r="B198" s="110"/>
      <c r="C198" s="111"/>
      <c r="D198" s="112"/>
      <c r="E198" s="112"/>
      <c r="F198" s="112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38"/>
      <c r="U198" s="145"/>
      <c r="V198" s="145"/>
      <c r="W198" s="145"/>
      <c r="X198" s="145"/>
      <c r="Y198" s="145"/>
      <c r="Z198" s="21">
        <f t="shared" si="10"/>
        <v>185</v>
      </c>
      <c r="AA198" s="11">
        <f t="shared" si="11"/>
        <v>0</v>
      </c>
      <c r="AB198" s="11"/>
      <c r="AC198" s="2">
        <f t="shared" si="8"/>
        <v>0.1</v>
      </c>
      <c r="AG198" s="62"/>
      <c r="AH198" s="63"/>
      <c r="AI198" s="64"/>
      <c r="AK198" s="206"/>
      <c r="AL198" s="63"/>
      <c r="AM198" s="207"/>
    </row>
    <row r="199" spans="1:39" ht="12.75">
      <c r="A199" s="75">
        <f t="shared" si="9"/>
        <v>38172</v>
      </c>
      <c r="B199" s="110"/>
      <c r="C199" s="111"/>
      <c r="D199" s="112"/>
      <c r="E199" s="112"/>
      <c r="F199" s="112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38"/>
      <c r="U199" s="145"/>
      <c r="V199" s="145"/>
      <c r="W199" s="145"/>
      <c r="X199" s="145"/>
      <c r="Y199" s="145"/>
      <c r="Z199" s="21">
        <f t="shared" si="10"/>
        <v>186</v>
      </c>
      <c r="AA199" s="11">
        <f t="shared" si="11"/>
        <v>0</v>
      </c>
      <c r="AB199" s="11"/>
      <c r="AC199" s="2">
        <f t="shared" si="8"/>
        <v>0.1</v>
      </c>
      <c r="AG199" s="62"/>
      <c r="AH199" s="63"/>
      <c r="AI199" s="64"/>
      <c r="AK199" s="206"/>
      <c r="AL199" s="63"/>
      <c r="AM199" s="207"/>
    </row>
    <row r="200" spans="1:39" ht="12.75">
      <c r="A200" s="75">
        <f t="shared" si="9"/>
        <v>38173</v>
      </c>
      <c r="B200" s="110"/>
      <c r="C200" s="111"/>
      <c r="D200" s="112"/>
      <c r="E200" s="112"/>
      <c r="F200" s="112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38"/>
      <c r="U200" s="145"/>
      <c r="V200" s="145"/>
      <c r="W200" s="145"/>
      <c r="X200" s="145"/>
      <c r="Y200" s="145"/>
      <c r="Z200" s="21">
        <f t="shared" si="10"/>
        <v>187</v>
      </c>
      <c r="AA200" s="11">
        <f t="shared" si="11"/>
        <v>0</v>
      </c>
      <c r="AB200" s="11"/>
      <c r="AC200" s="2">
        <f t="shared" si="8"/>
        <v>0.1</v>
      </c>
      <c r="AG200" s="62"/>
      <c r="AH200" s="63"/>
      <c r="AI200" s="64"/>
      <c r="AK200" s="206"/>
      <c r="AL200" s="63"/>
      <c r="AM200" s="207"/>
    </row>
    <row r="201" spans="1:39" ht="12.75">
      <c r="A201" s="75">
        <f t="shared" si="9"/>
        <v>38174</v>
      </c>
      <c r="B201" s="110"/>
      <c r="C201" s="111"/>
      <c r="D201" s="112"/>
      <c r="E201" s="112"/>
      <c r="F201" s="112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38"/>
      <c r="U201" s="145"/>
      <c r="V201" s="145"/>
      <c r="W201" s="145"/>
      <c r="X201" s="145"/>
      <c r="Y201" s="145"/>
      <c r="Z201" s="21">
        <f t="shared" si="10"/>
        <v>188</v>
      </c>
      <c r="AA201" s="11">
        <f t="shared" si="11"/>
        <v>0</v>
      </c>
      <c r="AB201" s="11"/>
      <c r="AC201" s="2">
        <f t="shared" si="8"/>
        <v>0.1</v>
      </c>
      <c r="AG201" s="62"/>
      <c r="AH201" s="63"/>
      <c r="AI201" s="64"/>
      <c r="AK201" s="206"/>
      <c r="AL201" s="63"/>
      <c r="AM201" s="207"/>
    </row>
    <row r="202" spans="1:39" ht="12.75">
      <c r="A202" s="75">
        <f t="shared" si="9"/>
        <v>38175</v>
      </c>
      <c r="B202" s="110"/>
      <c r="C202" s="111"/>
      <c r="D202" s="112"/>
      <c r="E202" s="112"/>
      <c r="F202" s="112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38"/>
      <c r="U202" s="145"/>
      <c r="V202" s="145"/>
      <c r="W202" s="145"/>
      <c r="X202" s="145"/>
      <c r="Y202" s="145"/>
      <c r="Z202" s="21">
        <f t="shared" si="10"/>
        <v>189</v>
      </c>
      <c r="AA202" s="11">
        <f t="shared" si="11"/>
        <v>0</v>
      </c>
      <c r="AB202" s="11"/>
      <c r="AC202" s="2">
        <f t="shared" si="8"/>
        <v>0.1</v>
      </c>
      <c r="AG202" s="62"/>
      <c r="AH202" s="63"/>
      <c r="AI202" s="64"/>
      <c r="AK202" s="206"/>
      <c r="AL202" s="63"/>
      <c r="AM202" s="207"/>
    </row>
    <row r="203" spans="1:39" ht="12.75">
      <c r="A203" s="75">
        <f t="shared" si="9"/>
        <v>38176</v>
      </c>
      <c r="B203" s="110"/>
      <c r="C203" s="111"/>
      <c r="D203" s="112"/>
      <c r="E203" s="112"/>
      <c r="F203" s="112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38"/>
      <c r="U203" s="145"/>
      <c r="V203" s="145"/>
      <c r="W203" s="145"/>
      <c r="X203" s="145"/>
      <c r="Y203" s="145"/>
      <c r="Z203" s="21">
        <f t="shared" si="10"/>
        <v>190</v>
      </c>
      <c r="AA203" s="11">
        <f t="shared" si="11"/>
        <v>0</v>
      </c>
      <c r="AB203" s="11"/>
      <c r="AC203" s="2">
        <f t="shared" si="8"/>
        <v>0.1</v>
      </c>
      <c r="AG203" s="62"/>
      <c r="AH203" s="63"/>
      <c r="AI203" s="64"/>
      <c r="AK203" s="206"/>
      <c r="AL203" s="63"/>
      <c r="AM203" s="207"/>
    </row>
    <row r="204" spans="1:39" ht="12.75">
      <c r="A204" s="75">
        <f t="shared" si="9"/>
        <v>38177</v>
      </c>
      <c r="B204" s="110"/>
      <c r="C204" s="111"/>
      <c r="D204" s="112"/>
      <c r="E204" s="112"/>
      <c r="F204" s="112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38"/>
      <c r="U204" s="145"/>
      <c r="V204" s="145"/>
      <c r="W204" s="145"/>
      <c r="X204" s="145"/>
      <c r="Y204" s="145"/>
      <c r="Z204" s="21">
        <f t="shared" si="10"/>
        <v>191</v>
      </c>
      <c r="AA204" s="11">
        <f t="shared" si="11"/>
        <v>0</v>
      </c>
      <c r="AB204" s="11"/>
      <c r="AC204" s="2">
        <f t="shared" si="8"/>
        <v>0.1</v>
      </c>
      <c r="AG204" s="62"/>
      <c r="AH204" s="63"/>
      <c r="AI204" s="64"/>
      <c r="AK204" s="206"/>
      <c r="AL204" s="63"/>
      <c r="AM204" s="207"/>
    </row>
    <row r="205" spans="1:39" ht="12.75">
      <c r="A205" s="75">
        <f t="shared" si="9"/>
        <v>38178</v>
      </c>
      <c r="B205" s="110"/>
      <c r="C205" s="111"/>
      <c r="D205" s="112"/>
      <c r="E205" s="112"/>
      <c r="F205" s="112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38"/>
      <c r="U205" s="145"/>
      <c r="V205" s="145"/>
      <c r="W205" s="145"/>
      <c r="X205" s="145"/>
      <c r="Y205" s="145"/>
      <c r="Z205" s="21">
        <f t="shared" si="10"/>
        <v>192</v>
      </c>
      <c r="AA205" s="11">
        <f t="shared" si="11"/>
        <v>0</v>
      </c>
      <c r="AB205" s="11"/>
      <c r="AC205" s="2">
        <f t="shared" si="8"/>
        <v>0.1</v>
      </c>
      <c r="AG205" s="62"/>
      <c r="AH205" s="63"/>
      <c r="AI205" s="64"/>
      <c r="AK205" s="206"/>
      <c r="AL205" s="63"/>
      <c r="AM205" s="207"/>
    </row>
    <row r="206" spans="1:39" ht="12.75">
      <c r="A206" s="75">
        <f t="shared" si="9"/>
        <v>38179</v>
      </c>
      <c r="B206" s="110"/>
      <c r="C206" s="111"/>
      <c r="D206" s="112"/>
      <c r="E206" s="112"/>
      <c r="F206" s="112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38"/>
      <c r="U206" s="145"/>
      <c r="V206" s="145"/>
      <c r="W206" s="145"/>
      <c r="X206" s="145"/>
      <c r="Y206" s="145"/>
      <c r="Z206" s="21">
        <f t="shared" si="10"/>
        <v>193</v>
      </c>
      <c r="AA206" s="11">
        <f t="shared" si="11"/>
        <v>0</v>
      </c>
      <c r="AB206" s="11"/>
      <c r="AC206" s="2">
        <f aca="true" t="shared" si="12" ref="AC206:AC269">$G$4</f>
        <v>0.1</v>
      </c>
      <c r="AG206" s="62"/>
      <c r="AH206" s="63"/>
      <c r="AI206" s="64"/>
      <c r="AK206" s="206"/>
      <c r="AL206" s="63"/>
      <c r="AM206" s="207"/>
    </row>
    <row r="207" spans="1:39" ht="12.75">
      <c r="A207" s="75">
        <f aca="true" t="shared" si="13" ref="A207:A270">A206+1</f>
        <v>38180</v>
      </c>
      <c r="B207" s="110"/>
      <c r="C207" s="111"/>
      <c r="D207" s="112"/>
      <c r="E207" s="112"/>
      <c r="F207" s="112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38"/>
      <c r="U207" s="145"/>
      <c r="V207" s="145"/>
      <c r="W207" s="145"/>
      <c r="X207" s="145"/>
      <c r="Y207" s="145"/>
      <c r="Z207" s="21">
        <f aca="true" t="shared" si="14" ref="Z207:Z270">Z206+1</f>
        <v>194</v>
      </c>
      <c r="AA207" s="11">
        <f aca="true" t="shared" si="15" ref="AA207:AA270">MAX(C207:R207)</f>
        <v>0</v>
      </c>
      <c r="AB207" s="11"/>
      <c r="AC207" s="2">
        <f t="shared" si="12"/>
        <v>0.1</v>
      </c>
      <c r="AG207" s="62"/>
      <c r="AH207" s="63"/>
      <c r="AI207" s="64"/>
      <c r="AK207" s="206"/>
      <c r="AL207" s="63"/>
      <c r="AM207" s="207"/>
    </row>
    <row r="208" spans="1:39" ht="12.75">
      <c r="A208" s="75">
        <f t="shared" si="13"/>
        <v>38181</v>
      </c>
      <c r="B208" s="110"/>
      <c r="C208" s="111"/>
      <c r="D208" s="112"/>
      <c r="E208" s="112"/>
      <c r="F208" s="112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38"/>
      <c r="U208" s="145"/>
      <c r="V208" s="145"/>
      <c r="W208" s="145"/>
      <c r="X208" s="145"/>
      <c r="Y208" s="145"/>
      <c r="Z208" s="21">
        <f t="shared" si="14"/>
        <v>195</v>
      </c>
      <c r="AA208" s="11">
        <f t="shared" si="15"/>
        <v>0</v>
      </c>
      <c r="AB208" s="11"/>
      <c r="AC208" s="2">
        <f t="shared" si="12"/>
        <v>0.1</v>
      </c>
      <c r="AG208" s="62"/>
      <c r="AH208" s="63"/>
      <c r="AI208" s="64"/>
      <c r="AK208" s="206"/>
      <c r="AL208" s="63"/>
      <c r="AM208" s="207"/>
    </row>
    <row r="209" spans="1:39" ht="12.75">
      <c r="A209" s="75">
        <f t="shared" si="13"/>
        <v>38182</v>
      </c>
      <c r="B209" s="110"/>
      <c r="C209" s="111"/>
      <c r="D209" s="112"/>
      <c r="E209" s="112"/>
      <c r="F209" s="112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38"/>
      <c r="U209" s="145"/>
      <c r="V209" s="145"/>
      <c r="W209" s="145"/>
      <c r="X209" s="145"/>
      <c r="Y209" s="145"/>
      <c r="Z209" s="21">
        <f t="shared" si="14"/>
        <v>196</v>
      </c>
      <c r="AA209" s="11">
        <f t="shared" si="15"/>
        <v>0</v>
      </c>
      <c r="AB209" s="11"/>
      <c r="AC209" s="2">
        <f t="shared" si="12"/>
        <v>0.1</v>
      </c>
      <c r="AG209" s="62"/>
      <c r="AH209" s="63"/>
      <c r="AI209" s="64"/>
      <c r="AK209" s="206"/>
      <c r="AL209" s="63"/>
      <c r="AM209" s="207"/>
    </row>
    <row r="210" spans="1:39" ht="12.75">
      <c r="A210" s="75">
        <f t="shared" si="13"/>
        <v>38183</v>
      </c>
      <c r="B210" s="110"/>
      <c r="C210" s="111"/>
      <c r="D210" s="112"/>
      <c r="E210" s="112"/>
      <c r="F210" s="112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38"/>
      <c r="U210" s="145"/>
      <c r="V210" s="145"/>
      <c r="W210" s="145"/>
      <c r="X210" s="145"/>
      <c r="Y210" s="145"/>
      <c r="Z210" s="21">
        <f t="shared" si="14"/>
        <v>197</v>
      </c>
      <c r="AA210" s="11">
        <f t="shared" si="15"/>
        <v>0</v>
      </c>
      <c r="AB210" s="11"/>
      <c r="AC210" s="2">
        <f t="shared" si="12"/>
        <v>0.1</v>
      </c>
      <c r="AG210" s="62"/>
      <c r="AH210" s="63"/>
      <c r="AI210" s="64"/>
      <c r="AK210" s="206"/>
      <c r="AL210" s="63"/>
      <c r="AM210" s="207"/>
    </row>
    <row r="211" spans="1:39" ht="12.75">
      <c r="A211" s="75">
        <f t="shared" si="13"/>
        <v>38184</v>
      </c>
      <c r="B211" s="110"/>
      <c r="C211" s="111"/>
      <c r="D211" s="112"/>
      <c r="E211" s="112"/>
      <c r="F211" s="112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38"/>
      <c r="U211" s="145"/>
      <c r="V211" s="145"/>
      <c r="W211" s="145"/>
      <c r="X211" s="145"/>
      <c r="Y211" s="145"/>
      <c r="Z211" s="21">
        <f t="shared" si="14"/>
        <v>198</v>
      </c>
      <c r="AA211" s="11">
        <f t="shared" si="15"/>
        <v>0</v>
      </c>
      <c r="AB211" s="11"/>
      <c r="AC211" s="2">
        <f t="shared" si="12"/>
        <v>0.1</v>
      </c>
      <c r="AG211" s="62"/>
      <c r="AH211" s="63"/>
      <c r="AI211" s="64"/>
      <c r="AK211" s="206"/>
      <c r="AL211" s="63"/>
      <c r="AM211" s="207"/>
    </row>
    <row r="212" spans="1:39" ht="12.75">
      <c r="A212" s="75">
        <f t="shared" si="13"/>
        <v>38185</v>
      </c>
      <c r="B212" s="110"/>
      <c r="C212" s="111"/>
      <c r="D212" s="112"/>
      <c r="E212" s="112"/>
      <c r="F212" s="112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38"/>
      <c r="U212" s="145"/>
      <c r="V212" s="145"/>
      <c r="W212" s="145"/>
      <c r="X212" s="145"/>
      <c r="Y212" s="145"/>
      <c r="Z212" s="21">
        <f t="shared" si="14"/>
        <v>199</v>
      </c>
      <c r="AA212" s="11">
        <f t="shared" si="15"/>
        <v>0</v>
      </c>
      <c r="AB212" s="11"/>
      <c r="AC212" s="2">
        <f t="shared" si="12"/>
        <v>0.1</v>
      </c>
      <c r="AG212" s="62"/>
      <c r="AH212" s="63"/>
      <c r="AI212" s="64"/>
      <c r="AK212" s="206"/>
      <c r="AL212" s="63"/>
      <c r="AM212" s="207"/>
    </row>
    <row r="213" spans="1:39" ht="12.75">
      <c r="A213" s="75">
        <f t="shared" si="13"/>
        <v>38186</v>
      </c>
      <c r="B213" s="110"/>
      <c r="C213" s="111"/>
      <c r="D213" s="112"/>
      <c r="E213" s="112"/>
      <c r="F213" s="112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38"/>
      <c r="U213" s="145"/>
      <c r="V213" s="145"/>
      <c r="W213" s="145"/>
      <c r="X213" s="145"/>
      <c r="Y213" s="145"/>
      <c r="Z213" s="21">
        <f t="shared" si="14"/>
        <v>200</v>
      </c>
      <c r="AA213" s="11">
        <f t="shared" si="15"/>
        <v>0</v>
      </c>
      <c r="AB213" s="11"/>
      <c r="AC213" s="2">
        <f t="shared" si="12"/>
        <v>0.1</v>
      </c>
      <c r="AG213" s="62"/>
      <c r="AH213" s="63"/>
      <c r="AI213" s="64"/>
      <c r="AK213" s="206"/>
      <c r="AL213" s="63"/>
      <c r="AM213" s="207"/>
    </row>
    <row r="214" spans="1:39" ht="12.75">
      <c r="A214" s="75">
        <f t="shared" si="13"/>
        <v>38187</v>
      </c>
      <c r="B214" s="110"/>
      <c r="C214" s="111"/>
      <c r="D214" s="112"/>
      <c r="E214" s="112"/>
      <c r="F214" s="112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38"/>
      <c r="U214" s="145"/>
      <c r="V214" s="145"/>
      <c r="W214" s="145"/>
      <c r="X214" s="145"/>
      <c r="Y214" s="145"/>
      <c r="Z214" s="21">
        <f t="shared" si="14"/>
        <v>201</v>
      </c>
      <c r="AA214" s="11">
        <f t="shared" si="15"/>
        <v>0</v>
      </c>
      <c r="AB214" s="11"/>
      <c r="AC214" s="2">
        <f t="shared" si="12"/>
        <v>0.1</v>
      </c>
      <c r="AG214" s="62"/>
      <c r="AH214" s="63"/>
      <c r="AI214" s="64"/>
      <c r="AK214" s="206"/>
      <c r="AL214" s="63"/>
      <c r="AM214" s="207"/>
    </row>
    <row r="215" spans="1:39" ht="12.75">
      <c r="A215" s="75">
        <f t="shared" si="13"/>
        <v>38188</v>
      </c>
      <c r="B215" s="110"/>
      <c r="C215" s="111"/>
      <c r="D215" s="112"/>
      <c r="E215" s="112"/>
      <c r="F215" s="112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38"/>
      <c r="U215" s="145"/>
      <c r="V215" s="145"/>
      <c r="W215" s="145"/>
      <c r="X215" s="145"/>
      <c r="Y215" s="145"/>
      <c r="Z215" s="21">
        <f t="shared" si="14"/>
        <v>202</v>
      </c>
      <c r="AA215" s="11">
        <f t="shared" si="15"/>
        <v>0</v>
      </c>
      <c r="AB215" s="11"/>
      <c r="AC215" s="2">
        <f t="shared" si="12"/>
        <v>0.1</v>
      </c>
      <c r="AG215" s="62"/>
      <c r="AH215" s="63"/>
      <c r="AI215" s="64"/>
      <c r="AK215" s="206"/>
      <c r="AL215" s="63"/>
      <c r="AM215" s="207"/>
    </row>
    <row r="216" spans="1:39" ht="12.75">
      <c r="A216" s="75">
        <f t="shared" si="13"/>
        <v>38189</v>
      </c>
      <c r="B216" s="110"/>
      <c r="C216" s="111"/>
      <c r="D216" s="112"/>
      <c r="E216" s="112"/>
      <c r="F216" s="112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38"/>
      <c r="U216" s="145"/>
      <c r="V216" s="145"/>
      <c r="W216" s="145"/>
      <c r="X216" s="145"/>
      <c r="Y216" s="145"/>
      <c r="Z216" s="21">
        <f t="shared" si="14"/>
        <v>203</v>
      </c>
      <c r="AA216" s="11">
        <f t="shared" si="15"/>
        <v>0</v>
      </c>
      <c r="AB216" s="11"/>
      <c r="AC216" s="2">
        <f t="shared" si="12"/>
        <v>0.1</v>
      </c>
      <c r="AG216" s="62"/>
      <c r="AH216" s="63"/>
      <c r="AI216" s="64"/>
      <c r="AK216" s="206"/>
      <c r="AL216" s="63"/>
      <c r="AM216" s="207"/>
    </row>
    <row r="217" spans="1:39" ht="12.75">
      <c r="A217" s="75">
        <f t="shared" si="13"/>
        <v>38190</v>
      </c>
      <c r="B217" s="110"/>
      <c r="C217" s="111"/>
      <c r="D217" s="112"/>
      <c r="E217" s="112"/>
      <c r="F217" s="112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38"/>
      <c r="U217" s="145"/>
      <c r="V217" s="145"/>
      <c r="W217" s="145"/>
      <c r="X217" s="145"/>
      <c r="Y217" s="145"/>
      <c r="Z217" s="21">
        <f t="shared" si="14"/>
        <v>204</v>
      </c>
      <c r="AA217" s="11">
        <f t="shared" si="15"/>
        <v>0</v>
      </c>
      <c r="AB217" s="11"/>
      <c r="AC217" s="2">
        <f t="shared" si="12"/>
        <v>0.1</v>
      </c>
      <c r="AG217" s="62"/>
      <c r="AH217" s="63"/>
      <c r="AI217" s="64"/>
      <c r="AK217" s="206"/>
      <c r="AL217" s="63"/>
      <c r="AM217" s="207"/>
    </row>
    <row r="218" spans="1:39" ht="12.75">
      <c r="A218" s="75">
        <f t="shared" si="13"/>
        <v>38191</v>
      </c>
      <c r="B218" s="110"/>
      <c r="C218" s="111"/>
      <c r="D218" s="112"/>
      <c r="E218" s="112"/>
      <c r="F218" s="112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38"/>
      <c r="U218" s="145"/>
      <c r="V218" s="145"/>
      <c r="W218" s="145"/>
      <c r="X218" s="145"/>
      <c r="Y218" s="145"/>
      <c r="Z218" s="21">
        <f t="shared" si="14"/>
        <v>205</v>
      </c>
      <c r="AA218" s="11">
        <f t="shared" si="15"/>
        <v>0</v>
      </c>
      <c r="AB218" s="11"/>
      <c r="AC218" s="2">
        <f t="shared" si="12"/>
        <v>0.1</v>
      </c>
      <c r="AG218" s="62"/>
      <c r="AH218" s="63"/>
      <c r="AI218" s="64"/>
      <c r="AK218" s="206"/>
      <c r="AL218" s="63"/>
      <c r="AM218" s="207"/>
    </row>
    <row r="219" spans="1:39" ht="12.75">
      <c r="A219" s="75">
        <f t="shared" si="13"/>
        <v>38192</v>
      </c>
      <c r="B219" s="110"/>
      <c r="C219" s="111"/>
      <c r="D219" s="112"/>
      <c r="E219" s="112"/>
      <c r="F219" s="112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38"/>
      <c r="U219" s="145"/>
      <c r="V219" s="145"/>
      <c r="W219" s="145"/>
      <c r="X219" s="145"/>
      <c r="Y219" s="145"/>
      <c r="Z219" s="21">
        <f t="shared" si="14"/>
        <v>206</v>
      </c>
      <c r="AA219" s="11">
        <f t="shared" si="15"/>
        <v>0</v>
      </c>
      <c r="AB219" s="11"/>
      <c r="AC219" s="2">
        <f t="shared" si="12"/>
        <v>0.1</v>
      </c>
      <c r="AG219" s="62"/>
      <c r="AH219" s="63"/>
      <c r="AI219" s="64"/>
      <c r="AK219" s="206"/>
      <c r="AL219" s="63"/>
      <c r="AM219" s="207"/>
    </row>
    <row r="220" spans="1:39" ht="12.75">
      <c r="A220" s="75">
        <f t="shared" si="13"/>
        <v>38193</v>
      </c>
      <c r="B220" s="110"/>
      <c r="C220" s="111"/>
      <c r="D220" s="112"/>
      <c r="E220" s="112"/>
      <c r="F220" s="112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38"/>
      <c r="U220" s="145"/>
      <c r="V220" s="145"/>
      <c r="W220" s="145"/>
      <c r="X220" s="145"/>
      <c r="Y220" s="145"/>
      <c r="Z220" s="21">
        <f t="shared" si="14"/>
        <v>207</v>
      </c>
      <c r="AA220" s="11">
        <f t="shared" si="15"/>
        <v>0</v>
      </c>
      <c r="AB220" s="11"/>
      <c r="AC220" s="2">
        <f t="shared" si="12"/>
        <v>0.1</v>
      </c>
      <c r="AG220" s="62"/>
      <c r="AH220" s="63"/>
      <c r="AI220" s="64"/>
      <c r="AK220" s="206"/>
      <c r="AL220" s="63"/>
      <c r="AM220" s="207"/>
    </row>
    <row r="221" spans="1:39" ht="12.75">
      <c r="A221" s="75">
        <f t="shared" si="13"/>
        <v>38194</v>
      </c>
      <c r="B221" s="110"/>
      <c r="C221" s="111"/>
      <c r="D221" s="112"/>
      <c r="E221" s="112"/>
      <c r="F221" s="112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38"/>
      <c r="U221" s="145"/>
      <c r="V221" s="145"/>
      <c r="W221" s="145"/>
      <c r="X221" s="145"/>
      <c r="Y221" s="145"/>
      <c r="Z221" s="21">
        <f t="shared" si="14"/>
        <v>208</v>
      </c>
      <c r="AA221" s="11">
        <f t="shared" si="15"/>
        <v>0</v>
      </c>
      <c r="AB221" s="11"/>
      <c r="AC221" s="2">
        <f t="shared" si="12"/>
        <v>0.1</v>
      </c>
      <c r="AG221" s="62"/>
      <c r="AH221" s="63"/>
      <c r="AI221" s="64"/>
      <c r="AK221" s="206"/>
      <c r="AL221" s="63"/>
      <c r="AM221" s="207"/>
    </row>
    <row r="222" spans="1:39" ht="12.75">
      <c r="A222" s="75">
        <f t="shared" si="13"/>
        <v>38195</v>
      </c>
      <c r="B222" s="110"/>
      <c r="C222" s="111"/>
      <c r="D222" s="112"/>
      <c r="E222" s="112"/>
      <c r="F222" s="112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38"/>
      <c r="U222" s="145"/>
      <c r="V222" s="145"/>
      <c r="W222" s="145"/>
      <c r="X222" s="145"/>
      <c r="Y222" s="145"/>
      <c r="Z222" s="21">
        <f t="shared" si="14"/>
        <v>209</v>
      </c>
      <c r="AA222" s="11">
        <f t="shared" si="15"/>
        <v>0</v>
      </c>
      <c r="AB222" s="11"/>
      <c r="AC222" s="2">
        <f t="shared" si="12"/>
        <v>0.1</v>
      </c>
      <c r="AG222" s="62"/>
      <c r="AH222" s="63"/>
      <c r="AI222" s="64"/>
      <c r="AK222" s="206"/>
      <c r="AL222" s="63"/>
      <c r="AM222" s="207"/>
    </row>
    <row r="223" spans="1:39" ht="12.75">
      <c r="A223" s="75">
        <f t="shared" si="13"/>
        <v>38196</v>
      </c>
      <c r="B223" s="110"/>
      <c r="C223" s="111"/>
      <c r="D223" s="112"/>
      <c r="E223" s="112"/>
      <c r="F223" s="112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38"/>
      <c r="U223" s="145"/>
      <c r="V223" s="145"/>
      <c r="W223" s="145"/>
      <c r="X223" s="145"/>
      <c r="Y223" s="145"/>
      <c r="Z223" s="21">
        <f t="shared" si="14"/>
        <v>210</v>
      </c>
      <c r="AA223" s="11">
        <f t="shared" si="15"/>
        <v>0</v>
      </c>
      <c r="AB223" s="11"/>
      <c r="AC223" s="2">
        <f t="shared" si="12"/>
        <v>0.1</v>
      </c>
      <c r="AG223" s="62"/>
      <c r="AH223" s="63"/>
      <c r="AI223" s="64"/>
      <c r="AK223" s="206"/>
      <c r="AL223" s="63"/>
      <c r="AM223" s="207"/>
    </row>
    <row r="224" spans="1:39" ht="12.75">
      <c r="A224" s="75">
        <f t="shared" si="13"/>
        <v>38197</v>
      </c>
      <c r="B224" s="110"/>
      <c r="C224" s="111"/>
      <c r="D224" s="112"/>
      <c r="E224" s="112"/>
      <c r="F224" s="112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38"/>
      <c r="U224" s="145"/>
      <c r="V224" s="145"/>
      <c r="W224" s="145"/>
      <c r="X224" s="145"/>
      <c r="Y224" s="145"/>
      <c r="Z224" s="21">
        <f t="shared" si="14"/>
        <v>211</v>
      </c>
      <c r="AA224" s="11">
        <f t="shared" si="15"/>
        <v>0</v>
      </c>
      <c r="AB224" s="11"/>
      <c r="AC224" s="2">
        <f t="shared" si="12"/>
        <v>0.1</v>
      </c>
      <c r="AG224" s="62"/>
      <c r="AH224" s="63"/>
      <c r="AI224" s="64"/>
      <c r="AK224" s="206"/>
      <c r="AL224" s="63"/>
      <c r="AM224" s="207"/>
    </row>
    <row r="225" spans="1:39" ht="12.75">
      <c r="A225" s="75">
        <f t="shared" si="13"/>
        <v>38198</v>
      </c>
      <c r="B225" s="110"/>
      <c r="C225" s="111"/>
      <c r="D225" s="112"/>
      <c r="E225" s="112"/>
      <c r="F225" s="112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38"/>
      <c r="U225" s="145"/>
      <c r="V225" s="145"/>
      <c r="W225" s="145"/>
      <c r="X225" s="145"/>
      <c r="Y225" s="145"/>
      <c r="Z225" s="21">
        <f t="shared" si="14"/>
        <v>212</v>
      </c>
      <c r="AA225" s="11">
        <f t="shared" si="15"/>
        <v>0</v>
      </c>
      <c r="AB225" s="11"/>
      <c r="AC225" s="2">
        <f t="shared" si="12"/>
        <v>0.1</v>
      </c>
      <c r="AG225" s="62"/>
      <c r="AH225" s="63"/>
      <c r="AI225" s="64"/>
      <c r="AK225" s="206"/>
      <c r="AL225" s="63"/>
      <c r="AM225" s="207"/>
    </row>
    <row r="226" spans="1:39" ht="12.75">
      <c r="A226" s="75">
        <f t="shared" si="13"/>
        <v>38199</v>
      </c>
      <c r="B226" s="110"/>
      <c r="C226" s="111"/>
      <c r="D226" s="112"/>
      <c r="E226" s="112"/>
      <c r="F226" s="112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38"/>
      <c r="U226" s="145"/>
      <c r="V226" s="145"/>
      <c r="W226" s="145"/>
      <c r="X226" s="145"/>
      <c r="Y226" s="145"/>
      <c r="Z226" s="21">
        <f t="shared" si="14"/>
        <v>213</v>
      </c>
      <c r="AA226" s="11">
        <f t="shared" si="15"/>
        <v>0</v>
      </c>
      <c r="AB226" s="11"/>
      <c r="AC226" s="2">
        <f t="shared" si="12"/>
        <v>0.1</v>
      </c>
      <c r="AG226" s="62"/>
      <c r="AH226" s="63"/>
      <c r="AI226" s="64"/>
      <c r="AK226" s="206"/>
      <c r="AL226" s="63"/>
      <c r="AM226" s="207"/>
    </row>
    <row r="227" spans="1:39" ht="12.75">
      <c r="A227" s="75">
        <f t="shared" si="13"/>
        <v>38200</v>
      </c>
      <c r="B227" s="110"/>
      <c r="C227" s="111"/>
      <c r="D227" s="112"/>
      <c r="E227" s="112"/>
      <c r="F227" s="112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38"/>
      <c r="U227" s="145"/>
      <c r="V227" s="145"/>
      <c r="W227" s="145"/>
      <c r="X227" s="145"/>
      <c r="Y227" s="145"/>
      <c r="Z227" s="21">
        <f t="shared" si="14"/>
        <v>214</v>
      </c>
      <c r="AA227" s="11">
        <f t="shared" si="15"/>
        <v>0</v>
      </c>
      <c r="AB227" s="11"/>
      <c r="AC227" s="2">
        <f t="shared" si="12"/>
        <v>0.1</v>
      </c>
      <c r="AG227" s="62"/>
      <c r="AH227" s="63"/>
      <c r="AI227" s="64"/>
      <c r="AK227" s="206"/>
      <c r="AL227" s="63"/>
      <c r="AM227" s="207"/>
    </row>
    <row r="228" spans="1:39" ht="12.75">
      <c r="A228" s="75">
        <f t="shared" si="13"/>
        <v>38201</v>
      </c>
      <c r="B228" s="110"/>
      <c r="C228" s="111"/>
      <c r="D228" s="112"/>
      <c r="E228" s="112"/>
      <c r="F228" s="112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38"/>
      <c r="U228" s="145"/>
      <c r="V228" s="145"/>
      <c r="W228" s="145"/>
      <c r="X228" s="145"/>
      <c r="Y228" s="145"/>
      <c r="Z228" s="21">
        <f t="shared" si="14"/>
        <v>215</v>
      </c>
      <c r="AA228" s="11">
        <f t="shared" si="15"/>
        <v>0</v>
      </c>
      <c r="AB228" s="11"/>
      <c r="AC228" s="2">
        <f t="shared" si="12"/>
        <v>0.1</v>
      </c>
      <c r="AG228" s="62"/>
      <c r="AH228" s="63"/>
      <c r="AI228" s="64"/>
      <c r="AK228" s="206"/>
      <c r="AL228" s="63"/>
      <c r="AM228" s="207"/>
    </row>
    <row r="229" spans="1:39" ht="12.75">
      <c r="A229" s="75">
        <f t="shared" si="13"/>
        <v>38202</v>
      </c>
      <c r="B229" s="110"/>
      <c r="C229" s="111"/>
      <c r="D229" s="112"/>
      <c r="E229" s="112"/>
      <c r="F229" s="112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38"/>
      <c r="U229" s="145"/>
      <c r="V229" s="145"/>
      <c r="W229" s="145"/>
      <c r="X229" s="145"/>
      <c r="Y229" s="145"/>
      <c r="Z229" s="21">
        <f t="shared" si="14"/>
        <v>216</v>
      </c>
      <c r="AA229" s="11">
        <f t="shared" si="15"/>
        <v>0</v>
      </c>
      <c r="AB229" s="11"/>
      <c r="AC229" s="2">
        <f t="shared" si="12"/>
        <v>0.1</v>
      </c>
      <c r="AG229" s="62"/>
      <c r="AH229" s="63"/>
      <c r="AI229" s="64"/>
      <c r="AK229" s="206"/>
      <c r="AL229" s="63"/>
      <c r="AM229" s="207"/>
    </row>
    <row r="230" spans="1:39" ht="12.75">
      <c r="A230" s="75">
        <f t="shared" si="13"/>
        <v>38203</v>
      </c>
      <c r="B230" s="110"/>
      <c r="C230" s="111"/>
      <c r="D230" s="112"/>
      <c r="E230" s="112"/>
      <c r="F230" s="112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38"/>
      <c r="U230" s="145"/>
      <c r="V230" s="145"/>
      <c r="W230" s="145"/>
      <c r="X230" s="145"/>
      <c r="Y230" s="145"/>
      <c r="Z230" s="21">
        <f t="shared" si="14"/>
        <v>217</v>
      </c>
      <c r="AA230" s="11">
        <f t="shared" si="15"/>
        <v>0</v>
      </c>
      <c r="AB230" s="11"/>
      <c r="AC230" s="2">
        <f t="shared" si="12"/>
        <v>0.1</v>
      </c>
      <c r="AG230" s="62"/>
      <c r="AH230" s="63"/>
      <c r="AI230" s="64"/>
      <c r="AK230" s="206"/>
      <c r="AL230" s="63"/>
      <c r="AM230" s="207"/>
    </row>
    <row r="231" spans="1:39" ht="12.75">
      <c r="A231" s="75">
        <f t="shared" si="13"/>
        <v>38204</v>
      </c>
      <c r="B231" s="110"/>
      <c r="C231" s="111"/>
      <c r="D231" s="112"/>
      <c r="E231" s="112"/>
      <c r="F231" s="112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38"/>
      <c r="U231" s="145"/>
      <c r="V231" s="145"/>
      <c r="W231" s="145"/>
      <c r="X231" s="145"/>
      <c r="Y231" s="145"/>
      <c r="Z231" s="21">
        <f t="shared" si="14"/>
        <v>218</v>
      </c>
      <c r="AA231" s="11">
        <f t="shared" si="15"/>
        <v>0</v>
      </c>
      <c r="AB231" s="11"/>
      <c r="AC231" s="2">
        <f t="shared" si="12"/>
        <v>0.1</v>
      </c>
      <c r="AG231" s="62"/>
      <c r="AH231" s="63"/>
      <c r="AI231" s="64"/>
      <c r="AK231" s="206"/>
      <c r="AL231" s="63"/>
      <c r="AM231" s="207"/>
    </row>
    <row r="232" spans="1:39" ht="12.75">
      <c r="A232" s="75">
        <f t="shared" si="13"/>
        <v>38205</v>
      </c>
      <c r="B232" s="110"/>
      <c r="C232" s="111"/>
      <c r="D232" s="112"/>
      <c r="E232" s="112"/>
      <c r="F232" s="112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38"/>
      <c r="U232" s="145"/>
      <c r="V232" s="145"/>
      <c r="W232" s="145"/>
      <c r="X232" s="145"/>
      <c r="Y232" s="145"/>
      <c r="Z232" s="21">
        <f t="shared" si="14"/>
        <v>219</v>
      </c>
      <c r="AA232" s="11">
        <f t="shared" si="15"/>
        <v>0</v>
      </c>
      <c r="AB232" s="11"/>
      <c r="AC232" s="2">
        <f t="shared" si="12"/>
        <v>0.1</v>
      </c>
      <c r="AG232" s="62"/>
      <c r="AH232" s="63"/>
      <c r="AI232" s="64"/>
      <c r="AK232" s="206"/>
      <c r="AL232" s="63"/>
      <c r="AM232" s="207"/>
    </row>
    <row r="233" spans="1:39" ht="12.75">
      <c r="A233" s="75">
        <f t="shared" si="13"/>
        <v>38206</v>
      </c>
      <c r="B233" s="110"/>
      <c r="C233" s="111"/>
      <c r="D233" s="112"/>
      <c r="E233" s="112"/>
      <c r="F233" s="112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38"/>
      <c r="U233" s="145"/>
      <c r="V233" s="145"/>
      <c r="W233" s="145"/>
      <c r="X233" s="145"/>
      <c r="Y233" s="145"/>
      <c r="Z233" s="21">
        <f t="shared" si="14"/>
        <v>220</v>
      </c>
      <c r="AA233" s="11">
        <f t="shared" si="15"/>
        <v>0</v>
      </c>
      <c r="AB233" s="11"/>
      <c r="AC233" s="2">
        <f t="shared" si="12"/>
        <v>0.1</v>
      </c>
      <c r="AG233" s="62"/>
      <c r="AH233" s="63"/>
      <c r="AI233" s="64"/>
      <c r="AK233" s="206"/>
      <c r="AL233" s="63"/>
      <c r="AM233" s="207"/>
    </row>
    <row r="234" spans="1:39" ht="12.75">
      <c r="A234" s="75">
        <f t="shared" si="13"/>
        <v>38207</v>
      </c>
      <c r="B234" s="110"/>
      <c r="C234" s="111"/>
      <c r="D234" s="112"/>
      <c r="E234" s="112"/>
      <c r="F234" s="112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38"/>
      <c r="U234" s="145"/>
      <c r="V234" s="145"/>
      <c r="W234" s="145"/>
      <c r="X234" s="145"/>
      <c r="Y234" s="145"/>
      <c r="Z234" s="21">
        <f t="shared" si="14"/>
        <v>221</v>
      </c>
      <c r="AA234" s="11">
        <f t="shared" si="15"/>
        <v>0</v>
      </c>
      <c r="AB234" s="11"/>
      <c r="AC234" s="2">
        <f t="shared" si="12"/>
        <v>0.1</v>
      </c>
      <c r="AG234" s="62"/>
      <c r="AH234" s="63"/>
      <c r="AI234" s="64"/>
      <c r="AK234" s="206"/>
      <c r="AL234" s="63"/>
      <c r="AM234" s="207"/>
    </row>
    <row r="235" spans="1:39" ht="12.75">
      <c r="A235" s="75">
        <f t="shared" si="13"/>
        <v>38208</v>
      </c>
      <c r="B235" s="110"/>
      <c r="C235" s="111"/>
      <c r="D235" s="112"/>
      <c r="E235" s="112"/>
      <c r="F235" s="112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38"/>
      <c r="U235" s="145"/>
      <c r="V235" s="145"/>
      <c r="W235" s="145"/>
      <c r="X235" s="145"/>
      <c r="Y235" s="145"/>
      <c r="Z235" s="21">
        <f t="shared" si="14"/>
        <v>222</v>
      </c>
      <c r="AA235" s="11">
        <f t="shared" si="15"/>
        <v>0</v>
      </c>
      <c r="AB235" s="11"/>
      <c r="AC235" s="2">
        <f t="shared" si="12"/>
        <v>0.1</v>
      </c>
      <c r="AG235" s="62"/>
      <c r="AH235" s="63"/>
      <c r="AI235" s="64"/>
      <c r="AK235" s="206"/>
      <c r="AL235" s="63"/>
      <c r="AM235" s="207"/>
    </row>
    <row r="236" spans="1:39" ht="12.75">
      <c r="A236" s="75">
        <f t="shared" si="13"/>
        <v>38209</v>
      </c>
      <c r="B236" s="110"/>
      <c r="C236" s="111"/>
      <c r="D236" s="112"/>
      <c r="E236" s="112"/>
      <c r="F236" s="112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38"/>
      <c r="U236" s="145"/>
      <c r="V236" s="145"/>
      <c r="W236" s="145"/>
      <c r="X236" s="145"/>
      <c r="Y236" s="145"/>
      <c r="Z236" s="21">
        <f t="shared" si="14"/>
        <v>223</v>
      </c>
      <c r="AA236" s="11">
        <f t="shared" si="15"/>
        <v>0</v>
      </c>
      <c r="AB236" s="11"/>
      <c r="AC236" s="2">
        <f t="shared" si="12"/>
        <v>0.1</v>
      </c>
      <c r="AG236" s="62"/>
      <c r="AH236" s="63"/>
      <c r="AI236" s="64"/>
      <c r="AK236" s="206"/>
      <c r="AL236" s="63"/>
      <c r="AM236" s="207"/>
    </row>
    <row r="237" spans="1:39" ht="12.75">
      <c r="A237" s="75">
        <f t="shared" si="13"/>
        <v>38210</v>
      </c>
      <c r="B237" s="110"/>
      <c r="C237" s="111"/>
      <c r="D237" s="112"/>
      <c r="E237" s="112"/>
      <c r="F237" s="112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38"/>
      <c r="U237" s="145"/>
      <c r="V237" s="145"/>
      <c r="W237" s="145"/>
      <c r="X237" s="145"/>
      <c r="Y237" s="145"/>
      <c r="Z237" s="21">
        <f t="shared" si="14"/>
        <v>224</v>
      </c>
      <c r="AA237" s="11">
        <f t="shared" si="15"/>
        <v>0</v>
      </c>
      <c r="AB237" s="11"/>
      <c r="AC237" s="2">
        <f t="shared" si="12"/>
        <v>0.1</v>
      </c>
      <c r="AG237" s="62"/>
      <c r="AH237" s="63"/>
      <c r="AI237" s="64"/>
      <c r="AK237" s="206"/>
      <c r="AL237" s="63"/>
      <c r="AM237" s="207"/>
    </row>
    <row r="238" spans="1:39" ht="12.75">
      <c r="A238" s="75">
        <f t="shared" si="13"/>
        <v>38211</v>
      </c>
      <c r="B238" s="110"/>
      <c r="C238" s="111"/>
      <c r="D238" s="112"/>
      <c r="E238" s="112"/>
      <c r="F238" s="112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38"/>
      <c r="U238" s="145"/>
      <c r="V238" s="145"/>
      <c r="W238" s="145"/>
      <c r="X238" s="145"/>
      <c r="Y238" s="145"/>
      <c r="Z238" s="21">
        <f t="shared" si="14"/>
        <v>225</v>
      </c>
      <c r="AA238" s="11">
        <f t="shared" si="15"/>
        <v>0</v>
      </c>
      <c r="AB238" s="11"/>
      <c r="AC238" s="2">
        <f t="shared" si="12"/>
        <v>0.1</v>
      </c>
      <c r="AG238" s="62"/>
      <c r="AH238" s="63"/>
      <c r="AI238" s="64"/>
      <c r="AK238" s="206"/>
      <c r="AL238" s="63"/>
      <c r="AM238" s="207"/>
    </row>
    <row r="239" spans="1:39" ht="12.75">
      <c r="A239" s="75">
        <f t="shared" si="13"/>
        <v>38212</v>
      </c>
      <c r="B239" s="110"/>
      <c r="C239" s="111"/>
      <c r="D239" s="112"/>
      <c r="E239" s="112"/>
      <c r="F239" s="112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38"/>
      <c r="U239" s="145"/>
      <c r="V239" s="145"/>
      <c r="W239" s="145"/>
      <c r="X239" s="145"/>
      <c r="Y239" s="145"/>
      <c r="Z239" s="21">
        <f t="shared" si="14"/>
        <v>226</v>
      </c>
      <c r="AA239" s="11">
        <f t="shared" si="15"/>
        <v>0</v>
      </c>
      <c r="AB239" s="11"/>
      <c r="AC239" s="2">
        <f t="shared" si="12"/>
        <v>0.1</v>
      </c>
      <c r="AG239" s="62"/>
      <c r="AH239" s="63"/>
      <c r="AI239" s="64"/>
      <c r="AK239" s="206"/>
      <c r="AL239" s="63"/>
      <c r="AM239" s="207"/>
    </row>
    <row r="240" spans="1:39" ht="12.75">
      <c r="A240" s="75">
        <f t="shared" si="13"/>
        <v>38213</v>
      </c>
      <c r="B240" s="110"/>
      <c r="C240" s="111"/>
      <c r="D240" s="112"/>
      <c r="E240" s="112"/>
      <c r="F240" s="112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38"/>
      <c r="U240" s="145"/>
      <c r="V240" s="145"/>
      <c r="W240" s="145"/>
      <c r="X240" s="145"/>
      <c r="Y240" s="145"/>
      <c r="Z240" s="21">
        <f t="shared" si="14"/>
        <v>227</v>
      </c>
      <c r="AA240" s="11">
        <f t="shared" si="15"/>
        <v>0</v>
      </c>
      <c r="AB240" s="11"/>
      <c r="AC240" s="2">
        <f t="shared" si="12"/>
        <v>0.1</v>
      </c>
      <c r="AG240" s="62"/>
      <c r="AH240" s="63"/>
      <c r="AI240" s="64"/>
      <c r="AK240" s="206"/>
      <c r="AL240" s="63"/>
      <c r="AM240" s="207"/>
    </row>
    <row r="241" spans="1:39" ht="12.75">
      <c r="A241" s="75">
        <f t="shared" si="13"/>
        <v>38214</v>
      </c>
      <c r="B241" s="110"/>
      <c r="C241" s="111"/>
      <c r="D241" s="112"/>
      <c r="E241" s="112"/>
      <c r="F241" s="112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38"/>
      <c r="U241" s="145"/>
      <c r="V241" s="145"/>
      <c r="W241" s="145"/>
      <c r="X241" s="145"/>
      <c r="Y241" s="145"/>
      <c r="Z241" s="21">
        <f t="shared" si="14"/>
        <v>228</v>
      </c>
      <c r="AA241" s="11">
        <f t="shared" si="15"/>
        <v>0</v>
      </c>
      <c r="AB241" s="11"/>
      <c r="AC241" s="2">
        <f t="shared" si="12"/>
        <v>0.1</v>
      </c>
      <c r="AG241" s="62"/>
      <c r="AH241" s="63"/>
      <c r="AI241" s="64"/>
      <c r="AK241" s="206"/>
      <c r="AL241" s="63"/>
      <c r="AM241" s="207"/>
    </row>
    <row r="242" spans="1:39" ht="12.75">
      <c r="A242" s="75">
        <f t="shared" si="13"/>
        <v>38215</v>
      </c>
      <c r="B242" s="110"/>
      <c r="C242" s="111"/>
      <c r="D242" s="112"/>
      <c r="E242" s="112"/>
      <c r="F242" s="112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38"/>
      <c r="U242" s="145"/>
      <c r="V242" s="145"/>
      <c r="W242" s="145"/>
      <c r="X242" s="145"/>
      <c r="Y242" s="145"/>
      <c r="Z242" s="21">
        <f t="shared" si="14"/>
        <v>229</v>
      </c>
      <c r="AA242" s="11">
        <f t="shared" si="15"/>
        <v>0</v>
      </c>
      <c r="AB242" s="11"/>
      <c r="AC242" s="2">
        <f t="shared" si="12"/>
        <v>0.1</v>
      </c>
      <c r="AG242" s="62"/>
      <c r="AH242" s="63"/>
      <c r="AI242" s="64"/>
      <c r="AK242" s="206"/>
      <c r="AL242" s="63"/>
      <c r="AM242" s="207"/>
    </row>
    <row r="243" spans="1:39" ht="12.75">
      <c r="A243" s="75">
        <f t="shared" si="13"/>
        <v>38216</v>
      </c>
      <c r="B243" s="110"/>
      <c r="C243" s="111"/>
      <c r="D243" s="112"/>
      <c r="E243" s="112"/>
      <c r="F243" s="112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38"/>
      <c r="U243" s="145"/>
      <c r="V243" s="145"/>
      <c r="W243" s="145"/>
      <c r="X243" s="145"/>
      <c r="Y243" s="145"/>
      <c r="Z243" s="21">
        <f t="shared" si="14"/>
        <v>230</v>
      </c>
      <c r="AA243" s="11">
        <f t="shared" si="15"/>
        <v>0</v>
      </c>
      <c r="AB243" s="11"/>
      <c r="AC243" s="2">
        <f t="shared" si="12"/>
        <v>0.1</v>
      </c>
      <c r="AG243" s="62"/>
      <c r="AH243" s="63"/>
      <c r="AI243" s="64"/>
      <c r="AK243" s="206"/>
      <c r="AL243" s="63"/>
      <c r="AM243" s="207"/>
    </row>
    <row r="244" spans="1:39" ht="12.75">
      <c r="A244" s="75">
        <f t="shared" si="13"/>
        <v>38217</v>
      </c>
      <c r="B244" s="110"/>
      <c r="C244" s="111"/>
      <c r="D244" s="112"/>
      <c r="E244" s="112"/>
      <c r="F244" s="112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38"/>
      <c r="U244" s="145"/>
      <c r="V244" s="145"/>
      <c r="W244" s="145"/>
      <c r="X244" s="145"/>
      <c r="Y244" s="145"/>
      <c r="Z244" s="21">
        <f t="shared" si="14"/>
        <v>231</v>
      </c>
      <c r="AA244" s="11">
        <f t="shared" si="15"/>
        <v>0</v>
      </c>
      <c r="AB244" s="11"/>
      <c r="AC244" s="2">
        <f t="shared" si="12"/>
        <v>0.1</v>
      </c>
      <c r="AG244" s="62"/>
      <c r="AH244" s="63"/>
      <c r="AI244" s="64"/>
      <c r="AK244" s="206"/>
      <c r="AL244" s="63"/>
      <c r="AM244" s="207"/>
    </row>
    <row r="245" spans="1:39" ht="12.75">
      <c r="A245" s="75">
        <f t="shared" si="13"/>
        <v>38218</v>
      </c>
      <c r="B245" s="110"/>
      <c r="C245" s="111"/>
      <c r="D245" s="112"/>
      <c r="E245" s="112"/>
      <c r="F245" s="112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38"/>
      <c r="U245" s="145"/>
      <c r="V245" s="145"/>
      <c r="W245" s="145"/>
      <c r="X245" s="145"/>
      <c r="Y245" s="145"/>
      <c r="Z245" s="21">
        <f t="shared" si="14"/>
        <v>232</v>
      </c>
      <c r="AA245" s="11">
        <f t="shared" si="15"/>
        <v>0</v>
      </c>
      <c r="AB245" s="11"/>
      <c r="AC245" s="2">
        <f t="shared" si="12"/>
        <v>0.1</v>
      </c>
      <c r="AG245" s="62"/>
      <c r="AH245" s="63"/>
      <c r="AI245" s="64"/>
      <c r="AK245" s="206"/>
      <c r="AL245" s="63"/>
      <c r="AM245" s="207"/>
    </row>
    <row r="246" spans="1:39" ht="12.75">
      <c r="A246" s="75">
        <f t="shared" si="13"/>
        <v>38219</v>
      </c>
      <c r="B246" s="110"/>
      <c r="C246" s="111"/>
      <c r="D246" s="112"/>
      <c r="E246" s="112"/>
      <c r="F246" s="112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38"/>
      <c r="U246" s="145"/>
      <c r="V246" s="145"/>
      <c r="W246" s="145"/>
      <c r="X246" s="145"/>
      <c r="Y246" s="145"/>
      <c r="Z246" s="21">
        <f t="shared" si="14"/>
        <v>233</v>
      </c>
      <c r="AA246" s="11">
        <f t="shared" si="15"/>
        <v>0</v>
      </c>
      <c r="AB246" s="11"/>
      <c r="AC246" s="2">
        <f t="shared" si="12"/>
        <v>0.1</v>
      </c>
      <c r="AG246" s="62"/>
      <c r="AH246" s="63"/>
      <c r="AI246" s="64"/>
      <c r="AK246" s="206"/>
      <c r="AL246" s="63"/>
      <c r="AM246" s="207"/>
    </row>
    <row r="247" spans="1:39" ht="12.75">
      <c r="A247" s="75">
        <f t="shared" si="13"/>
        <v>38220</v>
      </c>
      <c r="B247" s="110"/>
      <c r="C247" s="111"/>
      <c r="D247" s="112"/>
      <c r="E247" s="112"/>
      <c r="F247" s="112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38"/>
      <c r="U247" s="145"/>
      <c r="V247" s="145"/>
      <c r="W247" s="145"/>
      <c r="X247" s="145"/>
      <c r="Y247" s="145"/>
      <c r="Z247" s="21">
        <f t="shared" si="14"/>
        <v>234</v>
      </c>
      <c r="AA247" s="11">
        <f t="shared" si="15"/>
        <v>0</v>
      </c>
      <c r="AB247" s="11"/>
      <c r="AC247" s="2">
        <f t="shared" si="12"/>
        <v>0.1</v>
      </c>
      <c r="AG247" s="62"/>
      <c r="AH247" s="63"/>
      <c r="AI247" s="64"/>
      <c r="AK247" s="206"/>
      <c r="AL247" s="63"/>
      <c r="AM247" s="207"/>
    </row>
    <row r="248" spans="1:39" ht="12.75">
      <c r="A248" s="75">
        <f t="shared" si="13"/>
        <v>38221</v>
      </c>
      <c r="B248" s="110"/>
      <c r="C248" s="111"/>
      <c r="D248" s="112"/>
      <c r="E248" s="112"/>
      <c r="F248" s="112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38"/>
      <c r="U248" s="145"/>
      <c r="V248" s="145"/>
      <c r="W248" s="145"/>
      <c r="X248" s="145"/>
      <c r="Y248" s="145"/>
      <c r="Z248" s="21">
        <f t="shared" si="14"/>
        <v>235</v>
      </c>
      <c r="AA248" s="11">
        <f t="shared" si="15"/>
        <v>0</v>
      </c>
      <c r="AB248" s="11"/>
      <c r="AC248" s="2">
        <f t="shared" si="12"/>
        <v>0.1</v>
      </c>
      <c r="AG248" s="62"/>
      <c r="AH248" s="63"/>
      <c r="AI248" s="64"/>
      <c r="AK248" s="206"/>
      <c r="AL248" s="63"/>
      <c r="AM248" s="207"/>
    </row>
    <row r="249" spans="1:39" ht="12.75">
      <c r="A249" s="75">
        <f t="shared" si="13"/>
        <v>38222</v>
      </c>
      <c r="B249" s="110"/>
      <c r="C249" s="111"/>
      <c r="D249" s="112"/>
      <c r="E249" s="112"/>
      <c r="F249" s="112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38"/>
      <c r="U249" s="145"/>
      <c r="V249" s="145"/>
      <c r="W249" s="145"/>
      <c r="X249" s="145"/>
      <c r="Y249" s="145"/>
      <c r="Z249" s="21">
        <f t="shared" si="14"/>
        <v>236</v>
      </c>
      <c r="AA249" s="11">
        <f t="shared" si="15"/>
        <v>0</v>
      </c>
      <c r="AB249" s="11"/>
      <c r="AC249" s="2">
        <f t="shared" si="12"/>
        <v>0.1</v>
      </c>
      <c r="AG249" s="62"/>
      <c r="AH249" s="63"/>
      <c r="AI249" s="64"/>
      <c r="AK249" s="206"/>
      <c r="AL249" s="63"/>
      <c r="AM249" s="207"/>
    </row>
    <row r="250" spans="1:39" ht="12.75">
      <c r="A250" s="75">
        <f t="shared" si="13"/>
        <v>38223</v>
      </c>
      <c r="B250" s="110"/>
      <c r="C250" s="111"/>
      <c r="D250" s="112"/>
      <c r="E250" s="112"/>
      <c r="F250" s="112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38"/>
      <c r="U250" s="145"/>
      <c r="V250" s="145"/>
      <c r="W250" s="145"/>
      <c r="X250" s="145"/>
      <c r="Y250" s="145"/>
      <c r="Z250" s="21">
        <f t="shared" si="14"/>
        <v>237</v>
      </c>
      <c r="AA250" s="11">
        <f t="shared" si="15"/>
        <v>0</v>
      </c>
      <c r="AB250" s="11"/>
      <c r="AC250" s="2">
        <f t="shared" si="12"/>
        <v>0.1</v>
      </c>
      <c r="AG250" s="62"/>
      <c r="AH250" s="63"/>
      <c r="AI250" s="64"/>
      <c r="AK250" s="206"/>
      <c r="AL250" s="63"/>
      <c r="AM250" s="207"/>
    </row>
    <row r="251" spans="1:39" ht="12.75">
      <c r="A251" s="75">
        <f t="shared" si="13"/>
        <v>38224</v>
      </c>
      <c r="B251" s="110"/>
      <c r="C251" s="111"/>
      <c r="D251" s="112"/>
      <c r="E251" s="112"/>
      <c r="F251" s="112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38"/>
      <c r="U251" s="145"/>
      <c r="V251" s="145"/>
      <c r="W251" s="145"/>
      <c r="X251" s="145"/>
      <c r="Y251" s="145"/>
      <c r="Z251" s="21">
        <f t="shared" si="14"/>
        <v>238</v>
      </c>
      <c r="AA251" s="11">
        <f t="shared" si="15"/>
        <v>0</v>
      </c>
      <c r="AB251" s="11"/>
      <c r="AC251" s="2">
        <f t="shared" si="12"/>
        <v>0.1</v>
      </c>
      <c r="AG251" s="62"/>
      <c r="AH251" s="63"/>
      <c r="AI251" s="64"/>
      <c r="AK251" s="206"/>
      <c r="AL251" s="63"/>
      <c r="AM251" s="207"/>
    </row>
    <row r="252" spans="1:39" ht="12.75">
      <c r="A252" s="75">
        <f t="shared" si="13"/>
        <v>38225</v>
      </c>
      <c r="B252" s="110"/>
      <c r="C252" s="111"/>
      <c r="D252" s="112"/>
      <c r="E252" s="112"/>
      <c r="F252" s="112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38"/>
      <c r="U252" s="145"/>
      <c r="V252" s="145"/>
      <c r="W252" s="145"/>
      <c r="X252" s="145"/>
      <c r="Y252" s="145"/>
      <c r="Z252" s="21">
        <f t="shared" si="14"/>
        <v>239</v>
      </c>
      <c r="AA252" s="11">
        <f t="shared" si="15"/>
        <v>0</v>
      </c>
      <c r="AB252" s="11"/>
      <c r="AC252" s="2">
        <f t="shared" si="12"/>
        <v>0.1</v>
      </c>
      <c r="AG252" s="62"/>
      <c r="AH252" s="63"/>
      <c r="AI252" s="64"/>
      <c r="AK252" s="206"/>
      <c r="AL252" s="63"/>
      <c r="AM252" s="207"/>
    </row>
    <row r="253" spans="1:39" ht="12.75">
      <c r="A253" s="75">
        <f t="shared" si="13"/>
        <v>38226</v>
      </c>
      <c r="B253" s="110"/>
      <c r="C253" s="111"/>
      <c r="D253" s="112"/>
      <c r="E253" s="112"/>
      <c r="F253" s="112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38"/>
      <c r="U253" s="145"/>
      <c r="V253" s="145"/>
      <c r="W253" s="145"/>
      <c r="X253" s="145"/>
      <c r="Y253" s="145"/>
      <c r="Z253" s="21">
        <f t="shared" si="14"/>
        <v>240</v>
      </c>
      <c r="AA253" s="11">
        <f t="shared" si="15"/>
        <v>0</v>
      </c>
      <c r="AB253" s="11"/>
      <c r="AC253" s="2">
        <f t="shared" si="12"/>
        <v>0.1</v>
      </c>
      <c r="AG253" s="62"/>
      <c r="AH253" s="63"/>
      <c r="AI253" s="64"/>
      <c r="AK253" s="206"/>
      <c r="AL253" s="63"/>
      <c r="AM253" s="207"/>
    </row>
    <row r="254" spans="1:39" ht="12.75">
      <c r="A254" s="75">
        <f t="shared" si="13"/>
        <v>38227</v>
      </c>
      <c r="B254" s="110"/>
      <c r="C254" s="111"/>
      <c r="D254" s="112"/>
      <c r="E254" s="112"/>
      <c r="F254" s="112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38"/>
      <c r="U254" s="145"/>
      <c r="V254" s="145"/>
      <c r="W254" s="145"/>
      <c r="X254" s="145"/>
      <c r="Y254" s="145"/>
      <c r="Z254" s="21">
        <f t="shared" si="14"/>
        <v>241</v>
      </c>
      <c r="AA254" s="11">
        <f t="shared" si="15"/>
        <v>0</v>
      </c>
      <c r="AB254" s="11"/>
      <c r="AC254" s="2">
        <f t="shared" si="12"/>
        <v>0.1</v>
      </c>
      <c r="AG254" s="62"/>
      <c r="AH254" s="63"/>
      <c r="AI254" s="64"/>
      <c r="AK254" s="206"/>
      <c r="AL254" s="63"/>
      <c r="AM254" s="207"/>
    </row>
    <row r="255" spans="1:39" ht="12.75">
      <c r="A255" s="75">
        <f t="shared" si="13"/>
        <v>38228</v>
      </c>
      <c r="B255" s="110"/>
      <c r="C255" s="111"/>
      <c r="D255" s="112"/>
      <c r="E255" s="112"/>
      <c r="F255" s="112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38"/>
      <c r="U255" s="145"/>
      <c r="V255" s="145"/>
      <c r="W255" s="145"/>
      <c r="X255" s="145"/>
      <c r="Y255" s="145"/>
      <c r="Z255" s="21">
        <f t="shared" si="14"/>
        <v>242</v>
      </c>
      <c r="AA255" s="11">
        <f t="shared" si="15"/>
        <v>0</v>
      </c>
      <c r="AB255" s="11"/>
      <c r="AC255" s="2">
        <f t="shared" si="12"/>
        <v>0.1</v>
      </c>
      <c r="AG255" s="62"/>
      <c r="AH255" s="63"/>
      <c r="AI255" s="64"/>
      <c r="AK255" s="206"/>
      <c r="AL255" s="63"/>
      <c r="AM255" s="207"/>
    </row>
    <row r="256" spans="1:39" ht="12.75">
      <c r="A256" s="75">
        <f t="shared" si="13"/>
        <v>38229</v>
      </c>
      <c r="B256" s="110"/>
      <c r="C256" s="111"/>
      <c r="D256" s="112"/>
      <c r="E256" s="112"/>
      <c r="F256" s="112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38"/>
      <c r="U256" s="145"/>
      <c r="V256" s="145"/>
      <c r="W256" s="145"/>
      <c r="X256" s="145"/>
      <c r="Y256" s="145"/>
      <c r="Z256" s="21">
        <f t="shared" si="14"/>
        <v>243</v>
      </c>
      <c r="AA256" s="11">
        <f t="shared" si="15"/>
        <v>0</v>
      </c>
      <c r="AB256" s="11"/>
      <c r="AC256" s="2">
        <f t="shared" si="12"/>
        <v>0.1</v>
      </c>
      <c r="AG256" s="62"/>
      <c r="AH256" s="63"/>
      <c r="AI256" s="64"/>
      <c r="AK256" s="206"/>
      <c r="AL256" s="63"/>
      <c r="AM256" s="207"/>
    </row>
    <row r="257" spans="1:39" ht="12.75">
      <c r="A257" s="75">
        <f t="shared" si="13"/>
        <v>38230</v>
      </c>
      <c r="B257" s="110"/>
      <c r="C257" s="111"/>
      <c r="D257" s="112"/>
      <c r="E257" s="112"/>
      <c r="F257" s="112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38"/>
      <c r="U257" s="145"/>
      <c r="V257" s="145"/>
      <c r="W257" s="145"/>
      <c r="X257" s="145"/>
      <c r="Y257" s="145"/>
      <c r="Z257" s="21">
        <f t="shared" si="14"/>
        <v>244</v>
      </c>
      <c r="AA257" s="11">
        <f t="shared" si="15"/>
        <v>0</v>
      </c>
      <c r="AB257" s="11"/>
      <c r="AC257" s="2">
        <f t="shared" si="12"/>
        <v>0.1</v>
      </c>
      <c r="AG257" s="62"/>
      <c r="AH257" s="63"/>
      <c r="AI257" s="64"/>
      <c r="AK257" s="206"/>
      <c r="AL257" s="63"/>
      <c r="AM257" s="207"/>
    </row>
    <row r="258" spans="1:39" ht="12.75">
      <c r="A258" s="75">
        <f t="shared" si="13"/>
        <v>38231</v>
      </c>
      <c r="B258" s="110"/>
      <c r="C258" s="111"/>
      <c r="D258" s="112"/>
      <c r="E258" s="112"/>
      <c r="F258" s="112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38"/>
      <c r="U258" s="145"/>
      <c r="V258" s="145"/>
      <c r="W258" s="145"/>
      <c r="X258" s="145"/>
      <c r="Y258" s="145"/>
      <c r="Z258" s="21">
        <f t="shared" si="14"/>
        <v>245</v>
      </c>
      <c r="AA258" s="11">
        <f t="shared" si="15"/>
        <v>0</v>
      </c>
      <c r="AB258" s="11"/>
      <c r="AC258" s="2">
        <f t="shared" si="12"/>
        <v>0.1</v>
      </c>
      <c r="AG258" s="62"/>
      <c r="AH258" s="63"/>
      <c r="AI258" s="64"/>
      <c r="AK258" s="206"/>
      <c r="AL258" s="63"/>
      <c r="AM258" s="207"/>
    </row>
    <row r="259" spans="1:39" ht="12.75">
      <c r="A259" s="75">
        <f t="shared" si="13"/>
        <v>38232</v>
      </c>
      <c r="B259" s="110"/>
      <c r="C259" s="111"/>
      <c r="D259" s="112"/>
      <c r="E259" s="112"/>
      <c r="F259" s="112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38"/>
      <c r="U259" s="145"/>
      <c r="V259" s="145"/>
      <c r="W259" s="145"/>
      <c r="X259" s="145"/>
      <c r="Y259" s="145"/>
      <c r="Z259" s="21">
        <f t="shared" si="14"/>
        <v>246</v>
      </c>
      <c r="AA259" s="11">
        <f t="shared" si="15"/>
        <v>0</v>
      </c>
      <c r="AB259" s="11"/>
      <c r="AC259" s="2">
        <f t="shared" si="12"/>
        <v>0.1</v>
      </c>
      <c r="AG259" s="62"/>
      <c r="AH259" s="63"/>
      <c r="AI259" s="64"/>
      <c r="AK259" s="206"/>
      <c r="AL259" s="63"/>
      <c r="AM259" s="207"/>
    </row>
    <row r="260" spans="1:39" ht="12.75">
      <c r="A260" s="75">
        <f t="shared" si="13"/>
        <v>38233</v>
      </c>
      <c r="B260" s="110"/>
      <c r="C260" s="111"/>
      <c r="D260" s="112"/>
      <c r="E260" s="112"/>
      <c r="F260" s="112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38"/>
      <c r="U260" s="145"/>
      <c r="V260" s="145"/>
      <c r="W260" s="145"/>
      <c r="X260" s="145"/>
      <c r="Y260" s="145"/>
      <c r="Z260" s="21">
        <f t="shared" si="14"/>
        <v>247</v>
      </c>
      <c r="AA260" s="11">
        <f t="shared" si="15"/>
        <v>0</v>
      </c>
      <c r="AB260" s="11"/>
      <c r="AC260" s="2">
        <f t="shared" si="12"/>
        <v>0.1</v>
      </c>
      <c r="AG260" s="62"/>
      <c r="AH260" s="63"/>
      <c r="AI260" s="64"/>
      <c r="AK260" s="206"/>
      <c r="AL260" s="63"/>
      <c r="AM260" s="207"/>
    </row>
    <row r="261" spans="1:39" ht="12.75">
      <c r="A261" s="75">
        <f t="shared" si="13"/>
        <v>38234</v>
      </c>
      <c r="B261" s="110"/>
      <c r="C261" s="111"/>
      <c r="D261" s="112"/>
      <c r="E261" s="112"/>
      <c r="F261" s="112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38"/>
      <c r="U261" s="145"/>
      <c r="V261" s="145"/>
      <c r="W261" s="145"/>
      <c r="X261" s="145"/>
      <c r="Y261" s="145"/>
      <c r="Z261" s="21">
        <f t="shared" si="14"/>
        <v>248</v>
      </c>
      <c r="AA261" s="11">
        <f t="shared" si="15"/>
        <v>0</v>
      </c>
      <c r="AB261" s="11"/>
      <c r="AC261" s="2">
        <f t="shared" si="12"/>
        <v>0.1</v>
      </c>
      <c r="AG261" s="62"/>
      <c r="AH261" s="63"/>
      <c r="AI261" s="64"/>
      <c r="AK261" s="206"/>
      <c r="AL261" s="63"/>
      <c r="AM261" s="207"/>
    </row>
    <row r="262" spans="1:39" ht="12.75">
      <c r="A262" s="75">
        <f t="shared" si="13"/>
        <v>38235</v>
      </c>
      <c r="B262" s="110"/>
      <c r="C262" s="111"/>
      <c r="D262" s="112"/>
      <c r="E262" s="112"/>
      <c r="F262" s="112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38"/>
      <c r="U262" s="145"/>
      <c r="V262" s="145"/>
      <c r="W262" s="145"/>
      <c r="X262" s="145"/>
      <c r="Y262" s="145"/>
      <c r="Z262" s="21">
        <f t="shared" si="14"/>
        <v>249</v>
      </c>
      <c r="AA262" s="11">
        <f t="shared" si="15"/>
        <v>0</v>
      </c>
      <c r="AB262" s="11"/>
      <c r="AC262" s="2">
        <f t="shared" si="12"/>
        <v>0.1</v>
      </c>
      <c r="AG262" s="62"/>
      <c r="AH262" s="63"/>
      <c r="AI262" s="64"/>
      <c r="AK262" s="206"/>
      <c r="AL262" s="63"/>
      <c r="AM262" s="207"/>
    </row>
    <row r="263" spans="1:39" ht="12.75">
      <c r="A263" s="75">
        <f t="shared" si="13"/>
        <v>38236</v>
      </c>
      <c r="B263" s="110"/>
      <c r="C263" s="111"/>
      <c r="D263" s="112"/>
      <c r="E263" s="112"/>
      <c r="F263" s="112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38"/>
      <c r="U263" s="145"/>
      <c r="V263" s="145"/>
      <c r="W263" s="145"/>
      <c r="X263" s="145"/>
      <c r="Y263" s="145"/>
      <c r="Z263" s="21">
        <f t="shared" si="14"/>
        <v>250</v>
      </c>
      <c r="AA263" s="11">
        <f t="shared" si="15"/>
        <v>0</v>
      </c>
      <c r="AB263" s="11"/>
      <c r="AC263" s="2">
        <f t="shared" si="12"/>
        <v>0.1</v>
      </c>
      <c r="AG263" s="62"/>
      <c r="AH263" s="63"/>
      <c r="AI263" s="64"/>
      <c r="AK263" s="206"/>
      <c r="AL263" s="63"/>
      <c r="AM263" s="207"/>
    </row>
    <row r="264" spans="1:39" ht="12.75">
      <c r="A264" s="75">
        <f t="shared" si="13"/>
        <v>38237</v>
      </c>
      <c r="B264" s="110"/>
      <c r="C264" s="111"/>
      <c r="D264" s="112"/>
      <c r="E264" s="112"/>
      <c r="F264" s="112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38"/>
      <c r="U264" s="145"/>
      <c r="V264" s="145"/>
      <c r="W264" s="145"/>
      <c r="X264" s="145"/>
      <c r="Y264" s="145"/>
      <c r="Z264" s="21">
        <f t="shared" si="14"/>
        <v>251</v>
      </c>
      <c r="AA264" s="11">
        <f t="shared" si="15"/>
        <v>0</v>
      </c>
      <c r="AB264" s="11"/>
      <c r="AC264" s="2">
        <f t="shared" si="12"/>
        <v>0.1</v>
      </c>
      <c r="AG264" s="62"/>
      <c r="AH264" s="63"/>
      <c r="AI264" s="64"/>
      <c r="AK264" s="206"/>
      <c r="AL264" s="63"/>
      <c r="AM264" s="207"/>
    </row>
    <row r="265" spans="1:39" ht="12.75">
      <c r="A265" s="75">
        <f t="shared" si="13"/>
        <v>38238</v>
      </c>
      <c r="B265" s="110"/>
      <c r="C265" s="111"/>
      <c r="D265" s="112"/>
      <c r="E265" s="112"/>
      <c r="F265" s="112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38"/>
      <c r="U265" s="145"/>
      <c r="V265" s="145"/>
      <c r="W265" s="145"/>
      <c r="X265" s="145"/>
      <c r="Y265" s="145"/>
      <c r="Z265" s="21">
        <f t="shared" si="14"/>
        <v>252</v>
      </c>
      <c r="AA265" s="11">
        <f t="shared" si="15"/>
        <v>0</v>
      </c>
      <c r="AB265" s="11"/>
      <c r="AC265" s="2">
        <f t="shared" si="12"/>
        <v>0.1</v>
      </c>
      <c r="AG265" s="62"/>
      <c r="AH265" s="63"/>
      <c r="AI265" s="64"/>
      <c r="AK265" s="206"/>
      <c r="AL265" s="63"/>
      <c r="AM265" s="207"/>
    </row>
    <row r="266" spans="1:39" ht="12.75">
      <c r="A266" s="75">
        <f t="shared" si="13"/>
        <v>38239</v>
      </c>
      <c r="B266" s="110"/>
      <c r="C266" s="111"/>
      <c r="D266" s="112"/>
      <c r="E266" s="112"/>
      <c r="F266" s="112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38"/>
      <c r="U266" s="145"/>
      <c r="V266" s="145"/>
      <c r="W266" s="145"/>
      <c r="X266" s="145"/>
      <c r="Y266" s="145"/>
      <c r="Z266" s="21">
        <f t="shared" si="14"/>
        <v>253</v>
      </c>
      <c r="AA266" s="11">
        <f t="shared" si="15"/>
        <v>0</v>
      </c>
      <c r="AB266" s="11"/>
      <c r="AC266" s="2">
        <f t="shared" si="12"/>
        <v>0.1</v>
      </c>
      <c r="AG266" s="62"/>
      <c r="AH266" s="63"/>
      <c r="AI266" s="64"/>
      <c r="AK266" s="206"/>
      <c r="AL266" s="63"/>
      <c r="AM266" s="207"/>
    </row>
    <row r="267" spans="1:39" ht="12.75">
      <c r="A267" s="75">
        <f t="shared" si="13"/>
        <v>38240</v>
      </c>
      <c r="B267" s="110"/>
      <c r="C267" s="111"/>
      <c r="D267" s="112"/>
      <c r="E267" s="112"/>
      <c r="F267" s="112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38"/>
      <c r="U267" s="145"/>
      <c r="V267" s="145"/>
      <c r="W267" s="145"/>
      <c r="X267" s="145"/>
      <c r="Y267" s="145"/>
      <c r="Z267" s="21">
        <f t="shared" si="14"/>
        <v>254</v>
      </c>
      <c r="AA267" s="11">
        <f t="shared" si="15"/>
        <v>0</v>
      </c>
      <c r="AB267" s="11"/>
      <c r="AC267" s="2">
        <f t="shared" si="12"/>
        <v>0.1</v>
      </c>
      <c r="AG267" s="62"/>
      <c r="AH267" s="63"/>
      <c r="AI267" s="64"/>
      <c r="AK267" s="206"/>
      <c r="AL267" s="63"/>
      <c r="AM267" s="207"/>
    </row>
    <row r="268" spans="1:39" ht="12.75">
      <c r="A268" s="75">
        <f t="shared" si="13"/>
        <v>38241</v>
      </c>
      <c r="B268" s="110"/>
      <c r="C268" s="111"/>
      <c r="D268" s="112"/>
      <c r="E268" s="112"/>
      <c r="F268" s="112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38"/>
      <c r="U268" s="145"/>
      <c r="V268" s="145"/>
      <c r="W268" s="145"/>
      <c r="X268" s="145"/>
      <c r="Y268" s="145"/>
      <c r="Z268" s="21">
        <f t="shared" si="14"/>
        <v>255</v>
      </c>
      <c r="AA268" s="11">
        <f t="shared" si="15"/>
        <v>0</v>
      </c>
      <c r="AB268" s="11"/>
      <c r="AC268" s="2">
        <f t="shared" si="12"/>
        <v>0.1</v>
      </c>
      <c r="AG268" s="62"/>
      <c r="AH268" s="63"/>
      <c r="AI268" s="64"/>
      <c r="AK268" s="206"/>
      <c r="AL268" s="63"/>
      <c r="AM268" s="207"/>
    </row>
    <row r="269" spans="1:39" ht="12.75">
      <c r="A269" s="75">
        <f t="shared" si="13"/>
        <v>38242</v>
      </c>
      <c r="B269" s="110"/>
      <c r="C269" s="111"/>
      <c r="D269" s="112"/>
      <c r="E269" s="112"/>
      <c r="F269" s="112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38"/>
      <c r="U269" s="145"/>
      <c r="V269" s="145"/>
      <c r="W269" s="145"/>
      <c r="X269" s="145"/>
      <c r="Y269" s="145"/>
      <c r="Z269" s="21">
        <f t="shared" si="14"/>
        <v>256</v>
      </c>
      <c r="AA269" s="11">
        <f t="shared" si="15"/>
        <v>0</v>
      </c>
      <c r="AB269" s="11"/>
      <c r="AC269" s="2">
        <f t="shared" si="12"/>
        <v>0.1</v>
      </c>
      <c r="AG269" s="62"/>
      <c r="AH269" s="63"/>
      <c r="AI269" s="64"/>
      <c r="AK269" s="206"/>
      <c r="AL269" s="63"/>
      <c r="AM269" s="207"/>
    </row>
    <row r="270" spans="1:39" ht="12.75">
      <c r="A270" s="75">
        <f t="shared" si="13"/>
        <v>38243</v>
      </c>
      <c r="B270" s="110"/>
      <c r="C270" s="111"/>
      <c r="D270" s="112"/>
      <c r="E270" s="112"/>
      <c r="F270" s="112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38"/>
      <c r="U270" s="145"/>
      <c r="V270" s="145"/>
      <c r="W270" s="145"/>
      <c r="X270" s="145"/>
      <c r="Y270" s="145"/>
      <c r="Z270" s="21">
        <f t="shared" si="14"/>
        <v>257</v>
      </c>
      <c r="AA270" s="11">
        <f t="shared" si="15"/>
        <v>0</v>
      </c>
      <c r="AB270" s="11"/>
      <c r="AC270" s="2">
        <f aca="true" t="shared" si="16" ref="AC270:AC333">$G$4</f>
        <v>0.1</v>
      </c>
      <c r="AG270" s="62"/>
      <c r="AH270" s="63"/>
      <c r="AI270" s="64"/>
      <c r="AK270" s="206"/>
      <c r="AL270" s="63"/>
      <c r="AM270" s="207"/>
    </row>
    <row r="271" spans="1:39" ht="12.75">
      <c r="A271" s="75">
        <f aca="true" t="shared" si="17" ref="A271:A334">A270+1</f>
        <v>38244</v>
      </c>
      <c r="B271" s="110"/>
      <c r="C271" s="111"/>
      <c r="D271" s="112"/>
      <c r="E271" s="112"/>
      <c r="F271" s="112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38"/>
      <c r="U271" s="145"/>
      <c r="V271" s="145"/>
      <c r="W271" s="145"/>
      <c r="X271" s="145"/>
      <c r="Y271" s="145"/>
      <c r="Z271" s="21">
        <f aca="true" t="shared" si="18" ref="Z271:Z334">Z270+1</f>
        <v>258</v>
      </c>
      <c r="AA271" s="11">
        <f aca="true" t="shared" si="19" ref="AA271:AA334">MAX(C271:R271)</f>
        <v>0</v>
      </c>
      <c r="AB271" s="11"/>
      <c r="AC271" s="2">
        <f t="shared" si="16"/>
        <v>0.1</v>
      </c>
      <c r="AG271" s="62"/>
      <c r="AH271" s="63"/>
      <c r="AI271" s="64"/>
      <c r="AK271" s="206"/>
      <c r="AL271" s="63"/>
      <c r="AM271" s="207"/>
    </row>
    <row r="272" spans="1:39" ht="12.75">
      <c r="A272" s="75">
        <f t="shared" si="17"/>
        <v>38245</v>
      </c>
      <c r="B272" s="110"/>
      <c r="C272" s="111"/>
      <c r="D272" s="112"/>
      <c r="E272" s="112"/>
      <c r="F272" s="112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38"/>
      <c r="U272" s="145"/>
      <c r="V272" s="145"/>
      <c r="W272" s="145"/>
      <c r="X272" s="145"/>
      <c r="Y272" s="145"/>
      <c r="Z272" s="21">
        <f t="shared" si="18"/>
        <v>259</v>
      </c>
      <c r="AA272" s="11">
        <f t="shared" si="19"/>
        <v>0</v>
      </c>
      <c r="AB272" s="11"/>
      <c r="AC272" s="2">
        <f t="shared" si="16"/>
        <v>0.1</v>
      </c>
      <c r="AG272" s="62"/>
      <c r="AH272" s="63"/>
      <c r="AI272" s="64"/>
      <c r="AK272" s="206"/>
      <c r="AL272" s="63"/>
      <c r="AM272" s="207"/>
    </row>
    <row r="273" spans="1:39" ht="12.75">
      <c r="A273" s="75">
        <f t="shared" si="17"/>
        <v>38246</v>
      </c>
      <c r="B273" s="110"/>
      <c r="C273" s="111"/>
      <c r="D273" s="112"/>
      <c r="E273" s="112"/>
      <c r="F273" s="112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38"/>
      <c r="U273" s="145"/>
      <c r="V273" s="145"/>
      <c r="W273" s="145"/>
      <c r="X273" s="145"/>
      <c r="Y273" s="145"/>
      <c r="Z273" s="21">
        <f t="shared" si="18"/>
        <v>260</v>
      </c>
      <c r="AA273" s="11">
        <f t="shared" si="19"/>
        <v>0</v>
      </c>
      <c r="AB273" s="11"/>
      <c r="AC273" s="2">
        <f t="shared" si="16"/>
        <v>0.1</v>
      </c>
      <c r="AG273" s="62"/>
      <c r="AH273" s="63"/>
      <c r="AI273" s="64"/>
      <c r="AK273" s="206"/>
      <c r="AL273" s="63"/>
      <c r="AM273" s="207"/>
    </row>
    <row r="274" spans="1:39" ht="12.75">
      <c r="A274" s="75">
        <f t="shared" si="17"/>
        <v>38247</v>
      </c>
      <c r="B274" s="110"/>
      <c r="C274" s="111"/>
      <c r="D274" s="112"/>
      <c r="E274" s="112"/>
      <c r="F274" s="112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38"/>
      <c r="U274" s="145"/>
      <c r="V274" s="145"/>
      <c r="W274" s="145"/>
      <c r="X274" s="145"/>
      <c r="Y274" s="145"/>
      <c r="Z274" s="21">
        <f t="shared" si="18"/>
        <v>261</v>
      </c>
      <c r="AA274" s="11">
        <f t="shared" si="19"/>
        <v>0</v>
      </c>
      <c r="AB274" s="11"/>
      <c r="AC274" s="2">
        <f t="shared" si="16"/>
        <v>0.1</v>
      </c>
      <c r="AG274" s="62"/>
      <c r="AH274" s="63"/>
      <c r="AI274" s="64"/>
      <c r="AK274" s="206"/>
      <c r="AL274" s="63"/>
      <c r="AM274" s="207"/>
    </row>
    <row r="275" spans="1:39" ht="12.75">
      <c r="A275" s="75">
        <f t="shared" si="17"/>
        <v>38248</v>
      </c>
      <c r="B275" s="110"/>
      <c r="C275" s="111"/>
      <c r="D275" s="112"/>
      <c r="E275" s="112"/>
      <c r="F275" s="112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38"/>
      <c r="U275" s="145"/>
      <c r="V275" s="145"/>
      <c r="W275" s="145"/>
      <c r="X275" s="145"/>
      <c r="Y275" s="145"/>
      <c r="Z275" s="21">
        <f t="shared" si="18"/>
        <v>262</v>
      </c>
      <c r="AA275" s="11">
        <f t="shared" si="19"/>
        <v>0</v>
      </c>
      <c r="AB275" s="11"/>
      <c r="AC275" s="2">
        <f t="shared" si="16"/>
        <v>0.1</v>
      </c>
      <c r="AG275" s="62"/>
      <c r="AH275" s="63"/>
      <c r="AI275" s="64"/>
      <c r="AK275" s="206"/>
      <c r="AL275" s="63"/>
      <c r="AM275" s="207"/>
    </row>
    <row r="276" spans="1:39" ht="12.75">
      <c r="A276" s="75">
        <f t="shared" si="17"/>
        <v>38249</v>
      </c>
      <c r="B276" s="110"/>
      <c r="C276" s="111"/>
      <c r="D276" s="112"/>
      <c r="E276" s="112"/>
      <c r="F276" s="112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38"/>
      <c r="U276" s="145"/>
      <c r="V276" s="145"/>
      <c r="W276" s="145"/>
      <c r="X276" s="145"/>
      <c r="Y276" s="145"/>
      <c r="Z276" s="21">
        <f t="shared" si="18"/>
        <v>263</v>
      </c>
      <c r="AA276" s="11">
        <f t="shared" si="19"/>
        <v>0</v>
      </c>
      <c r="AB276" s="11"/>
      <c r="AC276" s="2">
        <f t="shared" si="16"/>
        <v>0.1</v>
      </c>
      <c r="AG276" s="62"/>
      <c r="AH276" s="63"/>
      <c r="AI276" s="64"/>
      <c r="AK276" s="206"/>
      <c r="AL276" s="63"/>
      <c r="AM276" s="207"/>
    </row>
    <row r="277" spans="1:39" ht="12.75">
      <c r="A277" s="75">
        <f t="shared" si="17"/>
        <v>38250</v>
      </c>
      <c r="B277" s="110"/>
      <c r="C277" s="111"/>
      <c r="D277" s="112"/>
      <c r="E277" s="112"/>
      <c r="F277" s="112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38"/>
      <c r="U277" s="145"/>
      <c r="V277" s="145"/>
      <c r="W277" s="145"/>
      <c r="X277" s="145"/>
      <c r="Y277" s="145"/>
      <c r="Z277" s="21">
        <f t="shared" si="18"/>
        <v>264</v>
      </c>
      <c r="AA277" s="11">
        <f t="shared" si="19"/>
        <v>0</v>
      </c>
      <c r="AB277" s="11"/>
      <c r="AC277" s="2">
        <f t="shared" si="16"/>
        <v>0.1</v>
      </c>
      <c r="AG277" s="62"/>
      <c r="AH277" s="63"/>
      <c r="AI277" s="64"/>
      <c r="AK277" s="206"/>
      <c r="AL277" s="63"/>
      <c r="AM277" s="207"/>
    </row>
    <row r="278" spans="1:39" ht="12.75">
      <c r="A278" s="75">
        <f t="shared" si="17"/>
        <v>38251</v>
      </c>
      <c r="B278" s="110"/>
      <c r="C278" s="111"/>
      <c r="D278" s="112"/>
      <c r="E278" s="112"/>
      <c r="F278" s="112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38"/>
      <c r="U278" s="145"/>
      <c r="V278" s="145"/>
      <c r="W278" s="145"/>
      <c r="X278" s="145"/>
      <c r="Y278" s="145"/>
      <c r="Z278" s="21">
        <f t="shared" si="18"/>
        <v>265</v>
      </c>
      <c r="AA278" s="11">
        <f t="shared" si="19"/>
        <v>0</v>
      </c>
      <c r="AB278" s="11"/>
      <c r="AC278" s="2">
        <f t="shared" si="16"/>
        <v>0.1</v>
      </c>
      <c r="AG278" s="62"/>
      <c r="AH278" s="63"/>
      <c r="AI278" s="64"/>
      <c r="AK278" s="206"/>
      <c r="AL278" s="63"/>
      <c r="AM278" s="207"/>
    </row>
    <row r="279" spans="1:39" ht="12.75">
      <c r="A279" s="75">
        <f t="shared" si="17"/>
        <v>38252</v>
      </c>
      <c r="B279" s="110"/>
      <c r="C279" s="111"/>
      <c r="D279" s="112"/>
      <c r="E279" s="112"/>
      <c r="F279" s="112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38"/>
      <c r="U279" s="145"/>
      <c r="V279" s="145"/>
      <c r="W279" s="145"/>
      <c r="X279" s="145"/>
      <c r="Y279" s="145"/>
      <c r="Z279" s="21">
        <f t="shared" si="18"/>
        <v>266</v>
      </c>
      <c r="AA279" s="11">
        <f t="shared" si="19"/>
        <v>0</v>
      </c>
      <c r="AB279" s="11"/>
      <c r="AC279" s="2">
        <f t="shared" si="16"/>
        <v>0.1</v>
      </c>
      <c r="AG279" s="62"/>
      <c r="AH279" s="63"/>
      <c r="AI279" s="64"/>
      <c r="AK279" s="206"/>
      <c r="AL279" s="63"/>
      <c r="AM279" s="207"/>
    </row>
    <row r="280" spans="1:39" ht="12.75">
      <c r="A280" s="75">
        <f t="shared" si="17"/>
        <v>38253</v>
      </c>
      <c r="B280" s="110"/>
      <c r="C280" s="111"/>
      <c r="D280" s="112"/>
      <c r="E280" s="112"/>
      <c r="F280" s="112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38"/>
      <c r="U280" s="145"/>
      <c r="V280" s="145"/>
      <c r="W280" s="145"/>
      <c r="X280" s="145"/>
      <c r="Y280" s="145"/>
      <c r="Z280" s="21">
        <f t="shared" si="18"/>
        <v>267</v>
      </c>
      <c r="AA280" s="11">
        <f t="shared" si="19"/>
        <v>0</v>
      </c>
      <c r="AB280" s="11"/>
      <c r="AC280" s="2">
        <f t="shared" si="16"/>
        <v>0.1</v>
      </c>
      <c r="AG280" s="62"/>
      <c r="AH280" s="63"/>
      <c r="AI280" s="64"/>
      <c r="AK280" s="206"/>
      <c r="AL280" s="63"/>
      <c r="AM280" s="207"/>
    </row>
    <row r="281" spans="1:39" ht="12.75">
      <c r="A281" s="75">
        <f t="shared" si="17"/>
        <v>38254</v>
      </c>
      <c r="B281" s="110"/>
      <c r="C281" s="111"/>
      <c r="D281" s="112"/>
      <c r="E281" s="112"/>
      <c r="F281" s="112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38"/>
      <c r="U281" s="145"/>
      <c r="V281" s="145"/>
      <c r="W281" s="145"/>
      <c r="X281" s="145"/>
      <c r="Y281" s="145"/>
      <c r="Z281" s="21">
        <f t="shared" si="18"/>
        <v>268</v>
      </c>
      <c r="AA281" s="11">
        <f t="shared" si="19"/>
        <v>0</v>
      </c>
      <c r="AB281" s="11"/>
      <c r="AC281" s="2">
        <f t="shared" si="16"/>
        <v>0.1</v>
      </c>
      <c r="AG281" s="62"/>
      <c r="AH281" s="63"/>
      <c r="AI281" s="64"/>
      <c r="AK281" s="206"/>
      <c r="AL281" s="63"/>
      <c r="AM281" s="207"/>
    </row>
    <row r="282" spans="1:39" ht="12.75">
      <c r="A282" s="75">
        <f t="shared" si="17"/>
        <v>38255</v>
      </c>
      <c r="B282" s="110"/>
      <c r="C282" s="111"/>
      <c r="D282" s="112"/>
      <c r="E282" s="112"/>
      <c r="F282" s="112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38"/>
      <c r="U282" s="145"/>
      <c r="V282" s="145"/>
      <c r="W282" s="145"/>
      <c r="X282" s="145"/>
      <c r="Y282" s="145"/>
      <c r="Z282" s="21">
        <f t="shared" si="18"/>
        <v>269</v>
      </c>
      <c r="AA282" s="11">
        <f t="shared" si="19"/>
        <v>0</v>
      </c>
      <c r="AB282" s="11"/>
      <c r="AC282" s="2">
        <f t="shared" si="16"/>
        <v>0.1</v>
      </c>
      <c r="AG282" s="62"/>
      <c r="AH282" s="63"/>
      <c r="AI282" s="64"/>
      <c r="AK282" s="206"/>
      <c r="AL282" s="63"/>
      <c r="AM282" s="207"/>
    </row>
    <row r="283" spans="1:39" ht="12.75">
      <c r="A283" s="75">
        <f t="shared" si="17"/>
        <v>38256</v>
      </c>
      <c r="B283" s="110"/>
      <c r="C283" s="111"/>
      <c r="D283" s="112"/>
      <c r="E283" s="112"/>
      <c r="F283" s="112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38"/>
      <c r="U283" s="145"/>
      <c r="V283" s="145"/>
      <c r="W283" s="145"/>
      <c r="X283" s="145"/>
      <c r="Y283" s="145"/>
      <c r="Z283" s="21">
        <f t="shared" si="18"/>
        <v>270</v>
      </c>
      <c r="AA283" s="11">
        <f t="shared" si="19"/>
        <v>0</v>
      </c>
      <c r="AB283" s="11"/>
      <c r="AC283" s="2">
        <f t="shared" si="16"/>
        <v>0.1</v>
      </c>
      <c r="AG283" s="62"/>
      <c r="AH283" s="63"/>
      <c r="AI283" s="64"/>
      <c r="AK283" s="206"/>
      <c r="AL283" s="63"/>
      <c r="AM283" s="207"/>
    </row>
    <row r="284" spans="1:39" ht="12.75">
      <c r="A284" s="75">
        <f t="shared" si="17"/>
        <v>38257</v>
      </c>
      <c r="B284" s="110"/>
      <c r="C284" s="111"/>
      <c r="D284" s="112"/>
      <c r="E284" s="112"/>
      <c r="F284" s="112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38"/>
      <c r="U284" s="145"/>
      <c r="V284" s="145"/>
      <c r="W284" s="145"/>
      <c r="X284" s="145"/>
      <c r="Y284" s="145"/>
      <c r="Z284" s="21">
        <f t="shared" si="18"/>
        <v>271</v>
      </c>
      <c r="AA284" s="11">
        <f t="shared" si="19"/>
        <v>0</v>
      </c>
      <c r="AB284" s="11"/>
      <c r="AC284" s="2">
        <f t="shared" si="16"/>
        <v>0.1</v>
      </c>
      <c r="AG284" s="62"/>
      <c r="AH284" s="63"/>
      <c r="AI284" s="64"/>
      <c r="AK284" s="206"/>
      <c r="AL284" s="63"/>
      <c r="AM284" s="207"/>
    </row>
    <row r="285" spans="1:39" ht="12.75">
      <c r="A285" s="75">
        <f t="shared" si="17"/>
        <v>38258</v>
      </c>
      <c r="B285" s="110"/>
      <c r="C285" s="111"/>
      <c r="D285" s="112"/>
      <c r="E285" s="112"/>
      <c r="F285" s="112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38"/>
      <c r="U285" s="145"/>
      <c r="V285" s="145"/>
      <c r="W285" s="145"/>
      <c r="X285" s="145"/>
      <c r="Y285" s="145"/>
      <c r="Z285" s="21">
        <f t="shared" si="18"/>
        <v>272</v>
      </c>
      <c r="AA285" s="11">
        <f t="shared" si="19"/>
        <v>0</v>
      </c>
      <c r="AB285" s="11"/>
      <c r="AC285" s="2">
        <f t="shared" si="16"/>
        <v>0.1</v>
      </c>
      <c r="AG285" s="62"/>
      <c r="AH285" s="63"/>
      <c r="AI285" s="64"/>
      <c r="AK285" s="206"/>
      <c r="AL285" s="63"/>
      <c r="AM285" s="207"/>
    </row>
    <row r="286" spans="1:39" ht="12.75">
      <c r="A286" s="75">
        <f t="shared" si="17"/>
        <v>38259</v>
      </c>
      <c r="B286" s="110"/>
      <c r="C286" s="111"/>
      <c r="D286" s="112"/>
      <c r="E286" s="112"/>
      <c r="F286" s="112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38"/>
      <c r="U286" s="145"/>
      <c r="V286" s="145"/>
      <c r="W286" s="145"/>
      <c r="X286" s="145"/>
      <c r="Y286" s="145"/>
      <c r="Z286" s="21">
        <f t="shared" si="18"/>
        <v>273</v>
      </c>
      <c r="AA286" s="11">
        <f t="shared" si="19"/>
        <v>0</v>
      </c>
      <c r="AB286" s="11"/>
      <c r="AC286" s="2">
        <f t="shared" si="16"/>
        <v>0.1</v>
      </c>
      <c r="AG286" s="62"/>
      <c r="AH286" s="63"/>
      <c r="AI286" s="64"/>
      <c r="AK286" s="206"/>
      <c r="AL286" s="63"/>
      <c r="AM286" s="207"/>
    </row>
    <row r="287" spans="1:39" ht="12.75">
      <c r="A287" s="75">
        <f t="shared" si="17"/>
        <v>38260</v>
      </c>
      <c r="B287" s="110"/>
      <c r="C287" s="111"/>
      <c r="D287" s="112"/>
      <c r="E287" s="112"/>
      <c r="F287" s="112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38"/>
      <c r="U287" s="145"/>
      <c r="V287" s="145"/>
      <c r="W287" s="145"/>
      <c r="X287" s="145"/>
      <c r="Y287" s="145"/>
      <c r="Z287" s="21">
        <f t="shared" si="18"/>
        <v>274</v>
      </c>
      <c r="AA287" s="11">
        <f t="shared" si="19"/>
        <v>0</v>
      </c>
      <c r="AB287" s="11"/>
      <c r="AC287" s="2">
        <f t="shared" si="16"/>
        <v>0.1</v>
      </c>
      <c r="AG287" s="62"/>
      <c r="AH287" s="63"/>
      <c r="AI287" s="64"/>
      <c r="AK287" s="206"/>
      <c r="AL287" s="63"/>
      <c r="AM287" s="207"/>
    </row>
    <row r="288" spans="1:39" ht="12.75">
      <c r="A288" s="75">
        <f t="shared" si="17"/>
        <v>38261</v>
      </c>
      <c r="B288" s="110"/>
      <c r="C288" s="111"/>
      <c r="D288" s="112"/>
      <c r="E288" s="112"/>
      <c r="F288" s="112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38"/>
      <c r="U288" s="145"/>
      <c r="V288" s="145"/>
      <c r="W288" s="145"/>
      <c r="X288" s="145"/>
      <c r="Y288" s="145"/>
      <c r="Z288" s="21">
        <f t="shared" si="18"/>
        <v>275</v>
      </c>
      <c r="AA288" s="11">
        <f t="shared" si="19"/>
        <v>0</v>
      </c>
      <c r="AB288" s="11"/>
      <c r="AC288" s="2">
        <f t="shared" si="16"/>
        <v>0.1</v>
      </c>
      <c r="AG288" s="62"/>
      <c r="AH288" s="63"/>
      <c r="AI288" s="64"/>
      <c r="AK288" s="206"/>
      <c r="AL288" s="63"/>
      <c r="AM288" s="207"/>
    </row>
    <row r="289" spans="1:39" ht="12.75">
      <c r="A289" s="75">
        <f t="shared" si="17"/>
        <v>38262</v>
      </c>
      <c r="B289" s="110"/>
      <c r="C289" s="111"/>
      <c r="D289" s="112"/>
      <c r="E289" s="112"/>
      <c r="F289" s="112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38"/>
      <c r="U289" s="145"/>
      <c r="V289" s="145"/>
      <c r="W289" s="145"/>
      <c r="X289" s="145"/>
      <c r="Y289" s="145"/>
      <c r="Z289" s="21">
        <f t="shared" si="18"/>
        <v>276</v>
      </c>
      <c r="AA289" s="11">
        <f t="shared" si="19"/>
        <v>0</v>
      </c>
      <c r="AB289" s="11"/>
      <c r="AC289" s="2">
        <f t="shared" si="16"/>
        <v>0.1</v>
      </c>
      <c r="AG289" s="62"/>
      <c r="AH289" s="63"/>
      <c r="AI289" s="64"/>
      <c r="AK289" s="206"/>
      <c r="AL289" s="63"/>
      <c r="AM289" s="207"/>
    </row>
    <row r="290" spans="1:39" ht="12.75">
      <c r="A290" s="75">
        <f t="shared" si="17"/>
        <v>38263</v>
      </c>
      <c r="B290" s="110"/>
      <c r="C290" s="111"/>
      <c r="D290" s="112"/>
      <c r="E290" s="112"/>
      <c r="F290" s="112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38"/>
      <c r="U290" s="145"/>
      <c r="V290" s="145"/>
      <c r="W290" s="145"/>
      <c r="X290" s="145"/>
      <c r="Y290" s="145"/>
      <c r="Z290" s="21">
        <f t="shared" si="18"/>
        <v>277</v>
      </c>
      <c r="AA290" s="11">
        <f t="shared" si="19"/>
        <v>0</v>
      </c>
      <c r="AB290" s="11"/>
      <c r="AC290" s="2">
        <f t="shared" si="16"/>
        <v>0.1</v>
      </c>
      <c r="AG290" s="62"/>
      <c r="AH290" s="63"/>
      <c r="AI290" s="64"/>
      <c r="AK290" s="206"/>
      <c r="AL290" s="63"/>
      <c r="AM290" s="207"/>
    </row>
    <row r="291" spans="1:39" ht="12.75">
      <c r="A291" s="75">
        <f t="shared" si="17"/>
        <v>38264</v>
      </c>
      <c r="B291" s="110"/>
      <c r="C291" s="111"/>
      <c r="D291" s="112"/>
      <c r="E291" s="112"/>
      <c r="F291" s="112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38"/>
      <c r="U291" s="145"/>
      <c r="V291" s="145"/>
      <c r="W291" s="145"/>
      <c r="X291" s="145"/>
      <c r="Y291" s="145"/>
      <c r="Z291" s="21">
        <f t="shared" si="18"/>
        <v>278</v>
      </c>
      <c r="AA291" s="11">
        <f t="shared" si="19"/>
        <v>0</v>
      </c>
      <c r="AB291" s="11"/>
      <c r="AC291" s="2">
        <f t="shared" si="16"/>
        <v>0.1</v>
      </c>
      <c r="AG291" s="62"/>
      <c r="AH291" s="63"/>
      <c r="AI291" s="64"/>
      <c r="AK291" s="206"/>
      <c r="AL291" s="63"/>
      <c r="AM291" s="207"/>
    </row>
    <row r="292" spans="1:39" ht="12.75">
      <c r="A292" s="75">
        <f t="shared" si="17"/>
        <v>38265</v>
      </c>
      <c r="B292" s="110"/>
      <c r="C292" s="111"/>
      <c r="D292" s="112"/>
      <c r="E292" s="112"/>
      <c r="F292" s="112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38"/>
      <c r="U292" s="145"/>
      <c r="V292" s="145"/>
      <c r="W292" s="145"/>
      <c r="X292" s="145"/>
      <c r="Y292" s="145"/>
      <c r="Z292" s="21">
        <f t="shared" si="18"/>
        <v>279</v>
      </c>
      <c r="AA292" s="11">
        <f t="shared" si="19"/>
        <v>0</v>
      </c>
      <c r="AB292" s="11"/>
      <c r="AC292" s="2">
        <f t="shared" si="16"/>
        <v>0.1</v>
      </c>
      <c r="AG292" s="62"/>
      <c r="AH292" s="63"/>
      <c r="AI292" s="64"/>
      <c r="AK292" s="206"/>
      <c r="AL292" s="63"/>
      <c r="AM292" s="207"/>
    </row>
    <row r="293" spans="1:39" ht="12.75">
      <c r="A293" s="75">
        <f t="shared" si="17"/>
        <v>38266</v>
      </c>
      <c r="B293" s="110"/>
      <c r="C293" s="111"/>
      <c r="D293" s="112"/>
      <c r="E293" s="112"/>
      <c r="F293" s="112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38"/>
      <c r="U293" s="145"/>
      <c r="V293" s="145"/>
      <c r="W293" s="145"/>
      <c r="X293" s="145"/>
      <c r="Y293" s="145"/>
      <c r="Z293" s="21">
        <f t="shared" si="18"/>
        <v>280</v>
      </c>
      <c r="AA293" s="11">
        <f t="shared" si="19"/>
        <v>0</v>
      </c>
      <c r="AB293" s="11"/>
      <c r="AC293" s="2">
        <f t="shared" si="16"/>
        <v>0.1</v>
      </c>
      <c r="AG293" s="62"/>
      <c r="AH293" s="63"/>
      <c r="AI293" s="64"/>
      <c r="AK293" s="206"/>
      <c r="AL293" s="63"/>
      <c r="AM293" s="207"/>
    </row>
    <row r="294" spans="1:39" ht="12.75">
      <c r="A294" s="75">
        <f t="shared" si="17"/>
        <v>38267</v>
      </c>
      <c r="B294" s="110"/>
      <c r="C294" s="111"/>
      <c r="D294" s="112"/>
      <c r="E294" s="112"/>
      <c r="F294" s="112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38"/>
      <c r="U294" s="145"/>
      <c r="V294" s="145"/>
      <c r="W294" s="145"/>
      <c r="X294" s="145"/>
      <c r="Y294" s="145"/>
      <c r="Z294" s="21">
        <f t="shared" si="18"/>
        <v>281</v>
      </c>
      <c r="AA294" s="11">
        <f t="shared" si="19"/>
        <v>0</v>
      </c>
      <c r="AB294" s="11"/>
      <c r="AC294" s="2">
        <f t="shared" si="16"/>
        <v>0.1</v>
      </c>
      <c r="AG294" s="62"/>
      <c r="AH294" s="63"/>
      <c r="AI294" s="64"/>
      <c r="AK294" s="206"/>
      <c r="AL294" s="63"/>
      <c r="AM294" s="207"/>
    </row>
    <row r="295" spans="1:39" ht="12.75">
      <c r="A295" s="75">
        <f t="shared" si="17"/>
        <v>38268</v>
      </c>
      <c r="B295" s="110"/>
      <c r="C295" s="111"/>
      <c r="D295" s="112"/>
      <c r="E295" s="112"/>
      <c r="F295" s="112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38"/>
      <c r="U295" s="145"/>
      <c r="V295" s="145"/>
      <c r="W295" s="145"/>
      <c r="X295" s="145"/>
      <c r="Y295" s="145"/>
      <c r="Z295" s="21">
        <f t="shared" si="18"/>
        <v>282</v>
      </c>
      <c r="AA295" s="11">
        <f t="shared" si="19"/>
        <v>0</v>
      </c>
      <c r="AB295" s="11"/>
      <c r="AC295" s="2">
        <f t="shared" si="16"/>
        <v>0.1</v>
      </c>
      <c r="AG295" s="62"/>
      <c r="AH295" s="63"/>
      <c r="AI295" s="64"/>
      <c r="AK295" s="206"/>
      <c r="AL295" s="63"/>
      <c r="AM295" s="207"/>
    </row>
    <row r="296" spans="1:39" ht="12.75">
      <c r="A296" s="75">
        <f t="shared" si="17"/>
        <v>38269</v>
      </c>
      <c r="B296" s="110"/>
      <c r="C296" s="111"/>
      <c r="D296" s="112"/>
      <c r="E296" s="112"/>
      <c r="F296" s="112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38"/>
      <c r="U296" s="145"/>
      <c r="V296" s="145"/>
      <c r="W296" s="145"/>
      <c r="X296" s="145"/>
      <c r="Y296" s="145"/>
      <c r="Z296" s="21">
        <f t="shared" si="18"/>
        <v>283</v>
      </c>
      <c r="AA296" s="11">
        <f t="shared" si="19"/>
        <v>0</v>
      </c>
      <c r="AB296" s="11"/>
      <c r="AC296" s="2">
        <f t="shared" si="16"/>
        <v>0.1</v>
      </c>
      <c r="AG296" s="62"/>
      <c r="AH296" s="63"/>
      <c r="AI296" s="64"/>
      <c r="AK296" s="206"/>
      <c r="AL296" s="63"/>
      <c r="AM296" s="207"/>
    </row>
    <row r="297" spans="1:39" ht="12.75">
      <c r="A297" s="75">
        <f t="shared" si="17"/>
        <v>38270</v>
      </c>
      <c r="B297" s="110"/>
      <c r="C297" s="111"/>
      <c r="D297" s="112"/>
      <c r="E297" s="112"/>
      <c r="F297" s="112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38"/>
      <c r="U297" s="145"/>
      <c r="V297" s="145"/>
      <c r="W297" s="145"/>
      <c r="X297" s="145"/>
      <c r="Y297" s="145"/>
      <c r="Z297" s="21">
        <f t="shared" si="18"/>
        <v>284</v>
      </c>
      <c r="AA297" s="11">
        <f t="shared" si="19"/>
        <v>0</v>
      </c>
      <c r="AB297" s="11"/>
      <c r="AC297" s="2">
        <f t="shared" si="16"/>
        <v>0.1</v>
      </c>
      <c r="AG297" s="62"/>
      <c r="AH297" s="63"/>
      <c r="AI297" s="64"/>
      <c r="AK297" s="206"/>
      <c r="AL297" s="63"/>
      <c r="AM297" s="207"/>
    </row>
    <row r="298" spans="1:39" ht="12.75">
      <c r="A298" s="75">
        <f t="shared" si="17"/>
        <v>38271</v>
      </c>
      <c r="B298" s="110"/>
      <c r="C298" s="111"/>
      <c r="D298" s="112"/>
      <c r="E298" s="112"/>
      <c r="F298" s="112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38"/>
      <c r="U298" s="145"/>
      <c r="V298" s="145"/>
      <c r="W298" s="145"/>
      <c r="X298" s="145"/>
      <c r="Y298" s="145"/>
      <c r="Z298" s="21">
        <f t="shared" si="18"/>
        <v>285</v>
      </c>
      <c r="AA298" s="11">
        <f t="shared" si="19"/>
        <v>0</v>
      </c>
      <c r="AB298" s="11"/>
      <c r="AC298" s="2">
        <f t="shared" si="16"/>
        <v>0.1</v>
      </c>
      <c r="AG298" s="62"/>
      <c r="AH298" s="63"/>
      <c r="AI298" s="64"/>
      <c r="AK298" s="206"/>
      <c r="AL298" s="63"/>
      <c r="AM298" s="207"/>
    </row>
    <row r="299" spans="1:39" ht="12.75">
      <c r="A299" s="75">
        <f t="shared" si="17"/>
        <v>38272</v>
      </c>
      <c r="B299" s="110"/>
      <c r="C299" s="111"/>
      <c r="D299" s="112"/>
      <c r="E299" s="112"/>
      <c r="F299" s="112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38"/>
      <c r="U299" s="145"/>
      <c r="V299" s="145"/>
      <c r="W299" s="145"/>
      <c r="X299" s="145"/>
      <c r="Y299" s="145"/>
      <c r="Z299" s="21">
        <f t="shared" si="18"/>
        <v>286</v>
      </c>
      <c r="AA299" s="11">
        <f t="shared" si="19"/>
        <v>0</v>
      </c>
      <c r="AB299" s="11"/>
      <c r="AC299" s="2">
        <f t="shared" si="16"/>
        <v>0.1</v>
      </c>
      <c r="AG299" s="62"/>
      <c r="AH299" s="63"/>
      <c r="AI299" s="64"/>
      <c r="AK299" s="206"/>
      <c r="AL299" s="63"/>
      <c r="AM299" s="207"/>
    </row>
    <row r="300" spans="1:39" ht="12.75">
      <c r="A300" s="75">
        <f t="shared" si="17"/>
        <v>38273</v>
      </c>
      <c r="B300" s="110"/>
      <c r="C300" s="111"/>
      <c r="D300" s="112"/>
      <c r="E300" s="112"/>
      <c r="F300" s="112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38"/>
      <c r="U300" s="145"/>
      <c r="V300" s="145"/>
      <c r="W300" s="145"/>
      <c r="X300" s="145"/>
      <c r="Y300" s="145"/>
      <c r="Z300" s="21">
        <f t="shared" si="18"/>
        <v>287</v>
      </c>
      <c r="AA300" s="11">
        <f t="shared" si="19"/>
        <v>0</v>
      </c>
      <c r="AB300" s="11"/>
      <c r="AC300" s="2">
        <f t="shared" si="16"/>
        <v>0.1</v>
      </c>
      <c r="AG300" s="62"/>
      <c r="AH300" s="63"/>
      <c r="AI300" s="64"/>
      <c r="AK300" s="206"/>
      <c r="AL300" s="63"/>
      <c r="AM300" s="207"/>
    </row>
    <row r="301" spans="1:39" ht="12.75">
      <c r="A301" s="75">
        <f t="shared" si="17"/>
        <v>38274</v>
      </c>
      <c r="B301" s="110"/>
      <c r="C301" s="111"/>
      <c r="D301" s="112"/>
      <c r="E301" s="112"/>
      <c r="F301" s="112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38"/>
      <c r="U301" s="145"/>
      <c r="V301" s="145"/>
      <c r="W301" s="145"/>
      <c r="X301" s="145"/>
      <c r="Y301" s="145"/>
      <c r="Z301" s="21">
        <f t="shared" si="18"/>
        <v>288</v>
      </c>
      <c r="AA301" s="11">
        <f t="shared" si="19"/>
        <v>0</v>
      </c>
      <c r="AB301" s="11"/>
      <c r="AC301" s="2">
        <f t="shared" si="16"/>
        <v>0.1</v>
      </c>
      <c r="AG301" s="62"/>
      <c r="AH301" s="63"/>
      <c r="AI301" s="64"/>
      <c r="AK301" s="206"/>
      <c r="AL301" s="63"/>
      <c r="AM301" s="207"/>
    </row>
    <row r="302" spans="1:39" ht="12.75">
      <c r="A302" s="75">
        <f t="shared" si="17"/>
        <v>38275</v>
      </c>
      <c r="B302" s="110"/>
      <c r="C302" s="111"/>
      <c r="D302" s="112"/>
      <c r="E302" s="112"/>
      <c r="F302" s="112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38"/>
      <c r="U302" s="145"/>
      <c r="V302" s="145"/>
      <c r="W302" s="145"/>
      <c r="X302" s="145"/>
      <c r="Y302" s="145"/>
      <c r="Z302" s="21">
        <f t="shared" si="18"/>
        <v>289</v>
      </c>
      <c r="AA302" s="11">
        <f t="shared" si="19"/>
        <v>0</v>
      </c>
      <c r="AB302" s="11"/>
      <c r="AC302" s="2">
        <f t="shared" si="16"/>
        <v>0.1</v>
      </c>
      <c r="AG302" s="62"/>
      <c r="AH302" s="63"/>
      <c r="AI302" s="64"/>
      <c r="AK302" s="206"/>
      <c r="AL302" s="63"/>
      <c r="AM302" s="207"/>
    </row>
    <row r="303" spans="1:39" ht="12.75">
      <c r="A303" s="75">
        <f t="shared" si="17"/>
        <v>38276</v>
      </c>
      <c r="B303" s="110"/>
      <c r="C303" s="111"/>
      <c r="D303" s="112"/>
      <c r="E303" s="112"/>
      <c r="F303" s="112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38"/>
      <c r="U303" s="145"/>
      <c r="V303" s="145"/>
      <c r="W303" s="145"/>
      <c r="X303" s="145"/>
      <c r="Y303" s="145"/>
      <c r="Z303" s="21">
        <f t="shared" si="18"/>
        <v>290</v>
      </c>
      <c r="AA303" s="11">
        <f t="shared" si="19"/>
        <v>0</v>
      </c>
      <c r="AB303" s="11"/>
      <c r="AC303" s="2">
        <f t="shared" si="16"/>
        <v>0.1</v>
      </c>
      <c r="AG303" s="62"/>
      <c r="AH303" s="63"/>
      <c r="AI303" s="64"/>
      <c r="AK303" s="206"/>
      <c r="AL303" s="63"/>
      <c r="AM303" s="207"/>
    </row>
    <row r="304" spans="1:39" ht="12.75">
      <c r="A304" s="75">
        <f t="shared" si="17"/>
        <v>38277</v>
      </c>
      <c r="B304" s="110"/>
      <c r="C304" s="111"/>
      <c r="D304" s="112"/>
      <c r="E304" s="112"/>
      <c r="F304" s="112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38"/>
      <c r="U304" s="145"/>
      <c r="V304" s="145"/>
      <c r="W304" s="145"/>
      <c r="X304" s="145"/>
      <c r="Y304" s="145"/>
      <c r="Z304" s="21">
        <f t="shared" si="18"/>
        <v>291</v>
      </c>
      <c r="AA304" s="11">
        <f t="shared" si="19"/>
        <v>0</v>
      </c>
      <c r="AB304" s="11"/>
      <c r="AC304" s="2">
        <f t="shared" si="16"/>
        <v>0.1</v>
      </c>
      <c r="AG304" s="62"/>
      <c r="AH304" s="63"/>
      <c r="AI304" s="64"/>
      <c r="AK304" s="206"/>
      <c r="AL304" s="63"/>
      <c r="AM304" s="207"/>
    </row>
    <row r="305" spans="1:39" ht="12.75">
      <c r="A305" s="75">
        <f t="shared" si="17"/>
        <v>38278</v>
      </c>
      <c r="B305" s="110"/>
      <c r="C305" s="111"/>
      <c r="D305" s="112"/>
      <c r="E305" s="112"/>
      <c r="F305" s="112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38"/>
      <c r="U305" s="145"/>
      <c r="V305" s="145"/>
      <c r="W305" s="145"/>
      <c r="X305" s="145"/>
      <c r="Y305" s="145"/>
      <c r="Z305" s="21">
        <f t="shared" si="18"/>
        <v>292</v>
      </c>
      <c r="AA305" s="11">
        <f t="shared" si="19"/>
        <v>0</v>
      </c>
      <c r="AB305" s="11"/>
      <c r="AC305" s="2">
        <f t="shared" si="16"/>
        <v>0.1</v>
      </c>
      <c r="AG305" s="62"/>
      <c r="AH305" s="63"/>
      <c r="AI305" s="64"/>
      <c r="AK305" s="206"/>
      <c r="AL305" s="63"/>
      <c r="AM305" s="207"/>
    </row>
    <row r="306" spans="1:39" ht="12.75">
      <c r="A306" s="75">
        <f t="shared" si="17"/>
        <v>38279</v>
      </c>
      <c r="B306" s="110"/>
      <c r="C306" s="111"/>
      <c r="D306" s="112"/>
      <c r="E306" s="112"/>
      <c r="F306" s="112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38"/>
      <c r="U306" s="145"/>
      <c r="V306" s="145"/>
      <c r="W306" s="145"/>
      <c r="X306" s="145"/>
      <c r="Y306" s="145"/>
      <c r="Z306" s="21">
        <f t="shared" si="18"/>
        <v>293</v>
      </c>
      <c r="AA306" s="11">
        <f t="shared" si="19"/>
        <v>0</v>
      </c>
      <c r="AB306" s="11"/>
      <c r="AC306" s="2">
        <f t="shared" si="16"/>
        <v>0.1</v>
      </c>
      <c r="AG306" s="62"/>
      <c r="AH306" s="63"/>
      <c r="AI306" s="64"/>
      <c r="AK306" s="206"/>
      <c r="AL306" s="63"/>
      <c r="AM306" s="207"/>
    </row>
    <row r="307" spans="1:39" ht="12.75">
      <c r="A307" s="75">
        <f t="shared" si="17"/>
        <v>38280</v>
      </c>
      <c r="B307" s="110"/>
      <c r="C307" s="111"/>
      <c r="D307" s="112"/>
      <c r="E307" s="112"/>
      <c r="F307" s="112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38"/>
      <c r="U307" s="145"/>
      <c r="V307" s="145"/>
      <c r="W307" s="145"/>
      <c r="X307" s="145"/>
      <c r="Y307" s="145"/>
      <c r="Z307" s="21">
        <f t="shared" si="18"/>
        <v>294</v>
      </c>
      <c r="AA307" s="11">
        <f t="shared" si="19"/>
        <v>0</v>
      </c>
      <c r="AB307" s="11"/>
      <c r="AC307" s="2">
        <f t="shared" si="16"/>
        <v>0.1</v>
      </c>
      <c r="AG307" s="62"/>
      <c r="AH307" s="63"/>
      <c r="AI307" s="64"/>
      <c r="AK307" s="206"/>
      <c r="AL307" s="63"/>
      <c r="AM307" s="207"/>
    </row>
    <row r="308" spans="1:39" ht="12.75">
      <c r="A308" s="75">
        <f t="shared" si="17"/>
        <v>38281</v>
      </c>
      <c r="B308" s="110"/>
      <c r="C308" s="111"/>
      <c r="D308" s="112"/>
      <c r="E308" s="112"/>
      <c r="F308" s="112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38"/>
      <c r="U308" s="145"/>
      <c r="V308" s="145"/>
      <c r="W308" s="145"/>
      <c r="X308" s="145"/>
      <c r="Y308" s="145"/>
      <c r="Z308" s="21">
        <f t="shared" si="18"/>
        <v>295</v>
      </c>
      <c r="AA308" s="11">
        <f t="shared" si="19"/>
        <v>0</v>
      </c>
      <c r="AB308" s="11"/>
      <c r="AC308" s="2">
        <f t="shared" si="16"/>
        <v>0.1</v>
      </c>
      <c r="AG308" s="62"/>
      <c r="AH308" s="63"/>
      <c r="AI308" s="64"/>
      <c r="AK308" s="206"/>
      <c r="AL308" s="63"/>
      <c r="AM308" s="207"/>
    </row>
    <row r="309" spans="1:39" ht="12.75">
      <c r="A309" s="75">
        <f t="shared" si="17"/>
        <v>38282</v>
      </c>
      <c r="B309" s="110"/>
      <c r="C309" s="111"/>
      <c r="D309" s="112"/>
      <c r="E309" s="112"/>
      <c r="F309" s="112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38"/>
      <c r="U309" s="145"/>
      <c r="V309" s="145"/>
      <c r="W309" s="145"/>
      <c r="X309" s="145"/>
      <c r="Y309" s="145"/>
      <c r="Z309" s="21">
        <f t="shared" si="18"/>
        <v>296</v>
      </c>
      <c r="AA309" s="11">
        <f t="shared" si="19"/>
        <v>0</v>
      </c>
      <c r="AB309" s="11"/>
      <c r="AC309" s="2">
        <f t="shared" si="16"/>
        <v>0.1</v>
      </c>
      <c r="AG309" s="62"/>
      <c r="AH309" s="63"/>
      <c r="AI309" s="64"/>
      <c r="AK309" s="206"/>
      <c r="AL309" s="63"/>
      <c r="AM309" s="207"/>
    </row>
    <row r="310" spans="1:39" ht="12.75">
      <c r="A310" s="75">
        <f t="shared" si="17"/>
        <v>38283</v>
      </c>
      <c r="B310" s="110"/>
      <c r="C310" s="111"/>
      <c r="D310" s="112"/>
      <c r="E310" s="112"/>
      <c r="F310" s="112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38"/>
      <c r="U310" s="145"/>
      <c r="V310" s="145"/>
      <c r="W310" s="145"/>
      <c r="X310" s="145"/>
      <c r="Y310" s="145"/>
      <c r="Z310" s="21">
        <f t="shared" si="18"/>
        <v>297</v>
      </c>
      <c r="AA310" s="11">
        <f t="shared" si="19"/>
        <v>0</v>
      </c>
      <c r="AB310" s="11"/>
      <c r="AC310" s="2">
        <f t="shared" si="16"/>
        <v>0.1</v>
      </c>
      <c r="AG310" s="62"/>
      <c r="AH310" s="63"/>
      <c r="AI310" s="64"/>
      <c r="AK310" s="206"/>
      <c r="AL310" s="63"/>
      <c r="AM310" s="207"/>
    </row>
    <row r="311" spans="1:39" ht="12.75">
      <c r="A311" s="75">
        <f t="shared" si="17"/>
        <v>38284</v>
      </c>
      <c r="B311" s="110"/>
      <c r="C311" s="111"/>
      <c r="D311" s="112"/>
      <c r="E311" s="112"/>
      <c r="F311" s="112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38"/>
      <c r="U311" s="145"/>
      <c r="V311" s="145"/>
      <c r="W311" s="145"/>
      <c r="X311" s="145"/>
      <c r="Y311" s="145"/>
      <c r="Z311" s="21">
        <f t="shared" si="18"/>
        <v>298</v>
      </c>
      <c r="AA311" s="11">
        <f t="shared" si="19"/>
        <v>0</v>
      </c>
      <c r="AB311" s="11"/>
      <c r="AC311" s="2">
        <f t="shared" si="16"/>
        <v>0.1</v>
      </c>
      <c r="AG311" s="62"/>
      <c r="AH311" s="63"/>
      <c r="AI311" s="64"/>
      <c r="AK311" s="206"/>
      <c r="AL311" s="63"/>
      <c r="AM311" s="207"/>
    </row>
    <row r="312" spans="1:39" ht="12.75">
      <c r="A312" s="75">
        <f t="shared" si="17"/>
        <v>38285</v>
      </c>
      <c r="B312" s="110"/>
      <c r="C312" s="111"/>
      <c r="D312" s="112"/>
      <c r="E312" s="112"/>
      <c r="F312" s="112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38"/>
      <c r="U312" s="145"/>
      <c r="V312" s="145"/>
      <c r="W312" s="145"/>
      <c r="X312" s="145"/>
      <c r="Y312" s="145"/>
      <c r="Z312" s="21">
        <f t="shared" si="18"/>
        <v>299</v>
      </c>
      <c r="AA312" s="11">
        <f t="shared" si="19"/>
        <v>0</v>
      </c>
      <c r="AB312" s="11"/>
      <c r="AC312" s="2">
        <f t="shared" si="16"/>
        <v>0.1</v>
      </c>
      <c r="AG312" s="62"/>
      <c r="AH312" s="63"/>
      <c r="AI312" s="64"/>
      <c r="AK312" s="206"/>
      <c r="AL312" s="63"/>
      <c r="AM312" s="207"/>
    </row>
    <row r="313" spans="1:39" ht="12.75">
      <c r="A313" s="75">
        <f t="shared" si="17"/>
        <v>38286</v>
      </c>
      <c r="B313" s="110"/>
      <c r="C313" s="111"/>
      <c r="D313" s="112"/>
      <c r="E313" s="112"/>
      <c r="F313" s="112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38"/>
      <c r="U313" s="145"/>
      <c r="V313" s="145"/>
      <c r="W313" s="145"/>
      <c r="X313" s="145"/>
      <c r="Y313" s="145"/>
      <c r="Z313" s="21">
        <f t="shared" si="18"/>
        <v>300</v>
      </c>
      <c r="AA313" s="11">
        <f t="shared" si="19"/>
        <v>0</v>
      </c>
      <c r="AB313" s="11"/>
      <c r="AC313" s="2">
        <f t="shared" si="16"/>
        <v>0.1</v>
      </c>
      <c r="AG313" s="62"/>
      <c r="AH313" s="63"/>
      <c r="AI313" s="64"/>
      <c r="AK313" s="206"/>
      <c r="AL313" s="63"/>
      <c r="AM313" s="207"/>
    </row>
    <row r="314" spans="1:39" ht="12.75">
      <c r="A314" s="75">
        <f t="shared" si="17"/>
        <v>38287</v>
      </c>
      <c r="B314" s="110"/>
      <c r="C314" s="111"/>
      <c r="D314" s="112"/>
      <c r="E314" s="112"/>
      <c r="F314" s="112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38"/>
      <c r="U314" s="145"/>
      <c r="V314" s="145"/>
      <c r="W314" s="145"/>
      <c r="X314" s="145"/>
      <c r="Y314" s="145"/>
      <c r="Z314" s="21">
        <f t="shared" si="18"/>
        <v>301</v>
      </c>
      <c r="AA314" s="11">
        <f t="shared" si="19"/>
        <v>0</v>
      </c>
      <c r="AB314" s="11"/>
      <c r="AC314" s="2">
        <f t="shared" si="16"/>
        <v>0.1</v>
      </c>
      <c r="AG314" s="62"/>
      <c r="AH314" s="63"/>
      <c r="AI314" s="64"/>
      <c r="AK314" s="206"/>
      <c r="AL314" s="63"/>
      <c r="AM314" s="207"/>
    </row>
    <row r="315" spans="1:39" ht="12.75">
      <c r="A315" s="75">
        <f t="shared" si="17"/>
        <v>38288</v>
      </c>
      <c r="B315" s="110"/>
      <c r="C315" s="111"/>
      <c r="D315" s="112"/>
      <c r="E315" s="112"/>
      <c r="F315" s="112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38"/>
      <c r="U315" s="145"/>
      <c r="V315" s="145"/>
      <c r="W315" s="145"/>
      <c r="X315" s="145"/>
      <c r="Y315" s="145"/>
      <c r="Z315" s="21">
        <f t="shared" si="18"/>
        <v>302</v>
      </c>
      <c r="AA315" s="11">
        <f t="shared" si="19"/>
        <v>0</v>
      </c>
      <c r="AB315" s="11"/>
      <c r="AC315" s="2">
        <f t="shared" si="16"/>
        <v>0.1</v>
      </c>
      <c r="AG315" s="62"/>
      <c r="AH315" s="63"/>
      <c r="AI315" s="64"/>
      <c r="AK315" s="206"/>
      <c r="AL315" s="63"/>
      <c r="AM315" s="207"/>
    </row>
    <row r="316" spans="1:39" ht="12.75">
      <c r="A316" s="75">
        <f t="shared" si="17"/>
        <v>38289</v>
      </c>
      <c r="B316" s="110"/>
      <c r="C316" s="111"/>
      <c r="D316" s="112"/>
      <c r="E316" s="112"/>
      <c r="F316" s="112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38"/>
      <c r="U316" s="145"/>
      <c r="V316" s="145"/>
      <c r="W316" s="145"/>
      <c r="X316" s="145"/>
      <c r="Y316" s="145"/>
      <c r="Z316" s="21">
        <f t="shared" si="18"/>
        <v>303</v>
      </c>
      <c r="AA316" s="11">
        <f t="shared" si="19"/>
        <v>0</v>
      </c>
      <c r="AB316" s="11"/>
      <c r="AC316" s="2">
        <f t="shared" si="16"/>
        <v>0.1</v>
      </c>
      <c r="AG316" s="62"/>
      <c r="AH316" s="63"/>
      <c r="AI316" s="64"/>
      <c r="AK316" s="206"/>
      <c r="AL316" s="63"/>
      <c r="AM316" s="207"/>
    </row>
    <row r="317" spans="1:39" ht="12.75">
      <c r="A317" s="75">
        <f t="shared" si="17"/>
        <v>38290</v>
      </c>
      <c r="B317" s="110"/>
      <c r="C317" s="111"/>
      <c r="D317" s="112"/>
      <c r="E317" s="112"/>
      <c r="F317" s="112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38"/>
      <c r="U317" s="145"/>
      <c r="V317" s="145"/>
      <c r="W317" s="145"/>
      <c r="X317" s="145"/>
      <c r="Y317" s="145"/>
      <c r="Z317" s="21">
        <f t="shared" si="18"/>
        <v>304</v>
      </c>
      <c r="AA317" s="11">
        <f t="shared" si="19"/>
        <v>0</v>
      </c>
      <c r="AB317" s="11"/>
      <c r="AC317" s="2">
        <f t="shared" si="16"/>
        <v>0.1</v>
      </c>
      <c r="AG317" s="62"/>
      <c r="AH317" s="63"/>
      <c r="AI317" s="64"/>
      <c r="AK317" s="206"/>
      <c r="AL317" s="63"/>
      <c r="AM317" s="207"/>
    </row>
    <row r="318" spans="1:39" ht="12.75">
      <c r="A318" s="75">
        <f t="shared" si="17"/>
        <v>38291</v>
      </c>
      <c r="B318" s="110"/>
      <c r="C318" s="111"/>
      <c r="D318" s="112"/>
      <c r="E318" s="112"/>
      <c r="F318" s="112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38"/>
      <c r="U318" s="145"/>
      <c r="V318" s="145"/>
      <c r="W318" s="145"/>
      <c r="X318" s="145"/>
      <c r="Y318" s="145"/>
      <c r="Z318" s="21">
        <f t="shared" si="18"/>
        <v>305</v>
      </c>
      <c r="AA318" s="11">
        <f t="shared" si="19"/>
        <v>0</v>
      </c>
      <c r="AB318" s="11"/>
      <c r="AC318" s="2">
        <f t="shared" si="16"/>
        <v>0.1</v>
      </c>
      <c r="AG318" s="62"/>
      <c r="AH318" s="63"/>
      <c r="AI318" s="64"/>
      <c r="AK318" s="206"/>
      <c r="AL318" s="63"/>
      <c r="AM318" s="207"/>
    </row>
    <row r="319" spans="1:39" ht="12.75">
      <c r="A319" s="75">
        <f t="shared" si="17"/>
        <v>38292</v>
      </c>
      <c r="B319" s="110"/>
      <c r="C319" s="111"/>
      <c r="D319" s="112"/>
      <c r="E319" s="112"/>
      <c r="F319" s="112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38"/>
      <c r="U319" s="145"/>
      <c r="V319" s="145"/>
      <c r="W319" s="145"/>
      <c r="X319" s="145"/>
      <c r="Y319" s="145"/>
      <c r="Z319" s="21">
        <f t="shared" si="18"/>
        <v>306</v>
      </c>
      <c r="AA319" s="11">
        <f t="shared" si="19"/>
        <v>0</v>
      </c>
      <c r="AB319" s="11"/>
      <c r="AC319" s="2">
        <f t="shared" si="16"/>
        <v>0.1</v>
      </c>
      <c r="AG319" s="62"/>
      <c r="AH319" s="63"/>
      <c r="AI319" s="64"/>
      <c r="AK319" s="206"/>
      <c r="AL319" s="63"/>
      <c r="AM319" s="207"/>
    </row>
    <row r="320" spans="1:39" ht="12.75">
      <c r="A320" s="75">
        <f t="shared" si="17"/>
        <v>38293</v>
      </c>
      <c r="B320" s="110"/>
      <c r="C320" s="111"/>
      <c r="D320" s="112"/>
      <c r="E320" s="112"/>
      <c r="F320" s="112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38"/>
      <c r="U320" s="145"/>
      <c r="V320" s="145"/>
      <c r="W320" s="145"/>
      <c r="X320" s="145"/>
      <c r="Y320" s="145"/>
      <c r="Z320" s="21">
        <f t="shared" si="18"/>
        <v>307</v>
      </c>
      <c r="AA320" s="11">
        <f t="shared" si="19"/>
        <v>0</v>
      </c>
      <c r="AB320" s="11"/>
      <c r="AC320" s="2">
        <f t="shared" si="16"/>
        <v>0.1</v>
      </c>
      <c r="AG320" s="62"/>
      <c r="AH320" s="63"/>
      <c r="AI320" s="64"/>
      <c r="AK320" s="206"/>
      <c r="AL320" s="63"/>
      <c r="AM320" s="207"/>
    </row>
    <row r="321" spans="1:39" ht="12.75">
      <c r="A321" s="75">
        <f t="shared" si="17"/>
        <v>38294</v>
      </c>
      <c r="B321" s="110"/>
      <c r="C321" s="111"/>
      <c r="D321" s="112"/>
      <c r="E321" s="112"/>
      <c r="F321" s="112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38"/>
      <c r="U321" s="145"/>
      <c r="V321" s="145"/>
      <c r="W321" s="145"/>
      <c r="X321" s="145"/>
      <c r="Y321" s="145"/>
      <c r="Z321" s="21">
        <f t="shared" si="18"/>
        <v>308</v>
      </c>
      <c r="AA321" s="11">
        <f t="shared" si="19"/>
        <v>0</v>
      </c>
      <c r="AB321" s="11"/>
      <c r="AC321" s="2">
        <f t="shared" si="16"/>
        <v>0.1</v>
      </c>
      <c r="AG321" s="62"/>
      <c r="AH321" s="63"/>
      <c r="AI321" s="64"/>
      <c r="AK321" s="206"/>
      <c r="AL321" s="63"/>
      <c r="AM321" s="207"/>
    </row>
    <row r="322" spans="1:39" ht="12.75">
      <c r="A322" s="75">
        <f t="shared" si="17"/>
        <v>38295</v>
      </c>
      <c r="B322" s="110"/>
      <c r="C322" s="111"/>
      <c r="D322" s="112"/>
      <c r="E322" s="112"/>
      <c r="F322" s="112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38"/>
      <c r="U322" s="145"/>
      <c r="V322" s="145"/>
      <c r="W322" s="145"/>
      <c r="X322" s="145"/>
      <c r="Y322" s="145"/>
      <c r="Z322" s="21">
        <f t="shared" si="18"/>
        <v>309</v>
      </c>
      <c r="AA322" s="11">
        <f t="shared" si="19"/>
        <v>0</v>
      </c>
      <c r="AB322" s="11"/>
      <c r="AC322" s="2">
        <f t="shared" si="16"/>
        <v>0.1</v>
      </c>
      <c r="AG322" s="62"/>
      <c r="AH322" s="63"/>
      <c r="AI322" s="64"/>
      <c r="AK322" s="206"/>
      <c r="AL322" s="63"/>
      <c r="AM322" s="207"/>
    </row>
    <row r="323" spans="1:39" ht="12.75">
      <c r="A323" s="75">
        <f t="shared" si="17"/>
        <v>38296</v>
      </c>
      <c r="B323" s="110"/>
      <c r="C323" s="111"/>
      <c r="D323" s="112"/>
      <c r="E323" s="112"/>
      <c r="F323" s="112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38"/>
      <c r="U323" s="145"/>
      <c r="V323" s="145"/>
      <c r="W323" s="145"/>
      <c r="X323" s="145"/>
      <c r="Y323" s="145"/>
      <c r="Z323" s="21">
        <f t="shared" si="18"/>
        <v>310</v>
      </c>
      <c r="AA323" s="11">
        <f t="shared" si="19"/>
        <v>0</v>
      </c>
      <c r="AB323" s="11"/>
      <c r="AC323" s="2">
        <f t="shared" si="16"/>
        <v>0.1</v>
      </c>
      <c r="AG323" s="62"/>
      <c r="AH323" s="63"/>
      <c r="AI323" s="64"/>
      <c r="AK323" s="206"/>
      <c r="AL323" s="63"/>
      <c r="AM323" s="207"/>
    </row>
    <row r="324" spans="1:39" ht="12.75">
      <c r="A324" s="75">
        <f t="shared" si="17"/>
        <v>38297</v>
      </c>
      <c r="B324" s="110"/>
      <c r="C324" s="111"/>
      <c r="D324" s="112"/>
      <c r="E324" s="112"/>
      <c r="F324" s="112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38"/>
      <c r="U324" s="145"/>
      <c r="V324" s="145"/>
      <c r="W324" s="145"/>
      <c r="X324" s="145"/>
      <c r="Y324" s="145"/>
      <c r="Z324" s="21">
        <f t="shared" si="18"/>
        <v>311</v>
      </c>
      <c r="AA324" s="11">
        <f t="shared" si="19"/>
        <v>0</v>
      </c>
      <c r="AB324" s="11"/>
      <c r="AC324" s="2">
        <f t="shared" si="16"/>
        <v>0.1</v>
      </c>
      <c r="AG324" s="62"/>
      <c r="AH324" s="63"/>
      <c r="AI324" s="64"/>
      <c r="AK324" s="206"/>
      <c r="AL324" s="63"/>
      <c r="AM324" s="207"/>
    </row>
    <row r="325" spans="1:39" ht="12.75">
      <c r="A325" s="75">
        <f t="shared" si="17"/>
        <v>38298</v>
      </c>
      <c r="B325" s="110"/>
      <c r="C325" s="111"/>
      <c r="D325" s="112"/>
      <c r="E325" s="112"/>
      <c r="F325" s="112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38"/>
      <c r="U325" s="145"/>
      <c r="V325" s="145"/>
      <c r="W325" s="145"/>
      <c r="X325" s="145"/>
      <c r="Y325" s="145"/>
      <c r="Z325" s="21">
        <f t="shared" si="18"/>
        <v>312</v>
      </c>
      <c r="AA325" s="11">
        <f t="shared" si="19"/>
        <v>0</v>
      </c>
      <c r="AB325" s="11"/>
      <c r="AC325" s="2">
        <f t="shared" si="16"/>
        <v>0.1</v>
      </c>
      <c r="AG325" s="62"/>
      <c r="AH325" s="63"/>
      <c r="AI325" s="64"/>
      <c r="AK325" s="206"/>
      <c r="AL325" s="63"/>
      <c r="AM325" s="207"/>
    </row>
    <row r="326" spans="1:39" ht="12.75">
      <c r="A326" s="75">
        <f t="shared" si="17"/>
        <v>38299</v>
      </c>
      <c r="B326" s="110"/>
      <c r="C326" s="111"/>
      <c r="D326" s="112"/>
      <c r="E326" s="112"/>
      <c r="F326" s="112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38"/>
      <c r="U326" s="145"/>
      <c r="V326" s="145"/>
      <c r="W326" s="145"/>
      <c r="X326" s="145"/>
      <c r="Y326" s="145"/>
      <c r="Z326" s="21">
        <f t="shared" si="18"/>
        <v>313</v>
      </c>
      <c r="AA326" s="11">
        <f t="shared" si="19"/>
        <v>0</v>
      </c>
      <c r="AB326" s="11"/>
      <c r="AC326" s="2">
        <f t="shared" si="16"/>
        <v>0.1</v>
      </c>
      <c r="AG326" s="62"/>
      <c r="AH326" s="63"/>
      <c r="AI326" s="64"/>
      <c r="AK326" s="206"/>
      <c r="AL326" s="63"/>
      <c r="AM326" s="207"/>
    </row>
    <row r="327" spans="1:39" ht="12.75">
      <c r="A327" s="75">
        <f t="shared" si="17"/>
        <v>38300</v>
      </c>
      <c r="B327" s="110"/>
      <c r="C327" s="111"/>
      <c r="D327" s="112"/>
      <c r="E327" s="112"/>
      <c r="F327" s="112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38"/>
      <c r="U327" s="145"/>
      <c r="V327" s="145"/>
      <c r="W327" s="145"/>
      <c r="X327" s="145"/>
      <c r="Y327" s="145"/>
      <c r="Z327" s="21">
        <f t="shared" si="18"/>
        <v>314</v>
      </c>
      <c r="AA327" s="11">
        <f t="shared" si="19"/>
        <v>0</v>
      </c>
      <c r="AB327" s="11"/>
      <c r="AC327" s="2">
        <f t="shared" si="16"/>
        <v>0.1</v>
      </c>
      <c r="AG327" s="62"/>
      <c r="AH327" s="63"/>
      <c r="AI327" s="64"/>
      <c r="AK327" s="206"/>
      <c r="AL327" s="63"/>
      <c r="AM327" s="207"/>
    </row>
    <row r="328" spans="1:39" ht="12.75">
      <c r="A328" s="75">
        <f t="shared" si="17"/>
        <v>38301</v>
      </c>
      <c r="B328" s="110"/>
      <c r="C328" s="111"/>
      <c r="D328" s="112"/>
      <c r="E328" s="112"/>
      <c r="F328" s="112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38"/>
      <c r="U328" s="145"/>
      <c r="V328" s="145"/>
      <c r="W328" s="145"/>
      <c r="X328" s="145"/>
      <c r="Y328" s="145"/>
      <c r="Z328" s="21">
        <f t="shared" si="18"/>
        <v>315</v>
      </c>
      <c r="AA328" s="11">
        <f t="shared" si="19"/>
        <v>0</v>
      </c>
      <c r="AB328" s="11"/>
      <c r="AC328" s="2">
        <f t="shared" si="16"/>
        <v>0.1</v>
      </c>
      <c r="AG328" s="62"/>
      <c r="AH328" s="63"/>
      <c r="AI328" s="64"/>
      <c r="AK328" s="206"/>
      <c r="AL328" s="63"/>
      <c r="AM328" s="207"/>
    </row>
    <row r="329" spans="1:39" ht="12.75">
      <c r="A329" s="75">
        <f t="shared" si="17"/>
        <v>38302</v>
      </c>
      <c r="B329" s="110"/>
      <c r="C329" s="111"/>
      <c r="D329" s="112"/>
      <c r="E329" s="112"/>
      <c r="F329" s="112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38"/>
      <c r="U329" s="145"/>
      <c r="V329" s="145"/>
      <c r="W329" s="145"/>
      <c r="X329" s="145"/>
      <c r="Y329" s="145"/>
      <c r="Z329" s="21">
        <f t="shared" si="18"/>
        <v>316</v>
      </c>
      <c r="AA329" s="11">
        <f t="shared" si="19"/>
        <v>0</v>
      </c>
      <c r="AB329" s="11"/>
      <c r="AC329" s="2">
        <f t="shared" si="16"/>
        <v>0.1</v>
      </c>
      <c r="AG329" s="62"/>
      <c r="AH329" s="63"/>
      <c r="AI329" s="64"/>
      <c r="AK329" s="206"/>
      <c r="AL329" s="63"/>
      <c r="AM329" s="207"/>
    </row>
    <row r="330" spans="1:39" ht="12.75">
      <c r="A330" s="75">
        <f t="shared" si="17"/>
        <v>38303</v>
      </c>
      <c r="B330" s="110"/>
      <c r="C330" s="111"/>
      <c r="D330" s="112"/>
      <c r="E330" s="112"/>
      <c r="F330" s="112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38"/>
      <c r="U330" s="145"/>
      <c r="V330" s="145"/>
      <c r="W330" s="145"/>
      <c r="X330" s="145"/>
      <c r="Y330" s="145"/>
      <c r="Z330" s="21">
        <f t="shared" si="18"/>
        <v>317</v>
      </c>
      <c r="AA330" s="11">
        <f t="shared" si="19"/>
        <v>0</v>
      </c>
      <c r="AB330" s="11"/>
      <c r="AC330" s="2">
        <f t="shared" si="16"/>
        <v>0.1</v>
      </c>
      <c r="AG330" s="62"/>
      <c r="AH330" s="63"/>
      <c r="AI330" s="64"/>
      <c r="AK330" s="206"/>
      <c r="AL330" s="63"/>
      <c r="AM330" s="207"/>
    </row>
    <row r="331" spans="1:39" ht="12.75">
      <c r="A331" s="75">
        <f t="shared" si="17"/>
        <v>38304</v>
      </c>
      <c r="B331" s="110"/>
      <c r="C331" s="111"/>
      <c r="D331" s="112"/>
      <c r="E331" s="112"/>
      <c r="F331" s="112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38"/>
      <c r="U331" s="145"/>
      <c r="V331" s="145"/>
      <c r="W331" s="145"/>
      <c r="X331" s="145"/>
      <c r="Y331" s="145"/>
      <c r="Z331" s="21">
        <f t="shared" si="18"/>
        <v>318</v>
      </c>
      <c r="AA331" s="11">
        <f t="shared" si="19"/>
        <v>0</v>
      </c>
      <c r="AB331" s="11"/>
      <c r="AC331" s="2">
        <f t="shared" si="16"/>
        <v>0.1</v>
      </c>
      <c r="AG331" s="62"/>
      <c r="AH331" s="63"/>
      <c r="AI331" s="64"/>
      <c r="AK331" s="206"/>
      <c r="AL331" s="63"/>
      <c r="AM331" s="207"/>
    </row>
    <row r="332" spans="1:39" ht="12.75">
      <c r="A332" s="75">
        <f t="shared" si="17"/>
        <v>38305</v>
      </c>
      <c r="B332" s="110"/>
      <c r="C332" s="111"/>
      <c r="D332" s="112"/>
      <c r="E332" s="112"/>
      <c r="F332" s="112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38"/>
      <c r="U332" s="145"/>
      <c r="V332" s="145"/>
      <c r="W332" s="145"/>
      <c r="X332" s="145"/>
      <c r="Y332" s="145"/>
      <c r="Z332" s="21">
        <f t="shared" si="18"/>
        <v>319</v>
      </c>
      <c r="AA332" s="11">
        <f t="shared" si="19"/>
        <v>0</v>
      </c>
      <c r="AB332" s="11"/>
      <c r="AC332" s="2">
        <f t="shared" si="16"/>
        <v>0.1</v>
      </c>
      <c r="AG332" s="62"/>
      <c r="AH332" s="63"/>
      <c r="AI332" s="64"/>
      <c r="AK332" s="206"/>
      <c r="AL332" s="63"/>
      <c r="AM332" s="207"/>
    </row>
    <row r="333" spans="1:39" ht="12.75">
      <c r="A333" s="75">
        <f t="shared" si="17"/>
        <v>38306</v>
      </c>
      <c r="B333" s="110"/>
      <c r="C333" s="111"/>
      <c r="D333" s="112"/>
      <c r="E333" s="112"/>
      <c r="F333" s="112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38"/>
      <c r="U333" s="145"/>
      <c r="V333" s="145"/>
      <c r="W333" s="145"/>
      <c r="X333" s="145"/>
      <c r="Y333" s="145"/>
      <c r="Z333" s="21">
        <f t="shared" si="18"/>
        <v>320</v>
      </c>
      <c r="AA333" s="11">
        <f t="shared" si="19"/>
        <v>0</v>
      </c>
      <c r="AB333" s="11"/>
      <c r="AC333" s="2">
        <f t="shared" si="16"/>
        <v>0.1</v>
      </c>
      <c r="AG333" s="62"/>
      <c r="AH333" s="63"/>
      <c r="AI333" s="64"/>
      <c r="AK333" s="206"/>
      <c r="AL333" s="63"/>
      <c r="AM333" s="207"/>
    </row>
    <row r="334" spans="1:39" ht="12.75">
      <c r="A334" s="75">
        <f t="shared" si="17"/>
        <v>38307</v>
      </c>
      <c r="B334" s="110"/>
      <c r="C334" s="111"/>
      <c r="D334" s="112"/>
      <c r="E334" s="112"/>
      <c r="F334" s="112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38"/>
      <c r="U334" s="145"/>
      <c r="V334" s="145"/>
      <c r="W334" s="145"/>
      <c r="X334" s="145"/>
      <c r="Y334" s="145"/>
      <c r="Z334" s="21">
        <f t="shared" si="18"/>
        <v>321</v>
      </c>
      <c r="AA334" s="11">
        <f t="shared" si="19"/>
        <v>0</v>
      </c>
      <c r="AB334" s="11"/>
      <c r="AC334" s="2">
        <f aca="true" t="shared" si="20" ref="AC334:AC379">$G$4</f>
        <v>0.1</v>
      </c>
      <c r="AG334" s="62"/>
      <c r="AH334" s="63"/>
      <c r="AI334" s="64"/>
      <c r="AK334" s="206"/>
      <c r="AL334" s="63"/>
      <c r="AM334" s="207"/>
    </row>
    <row r="335" spans="1:39" ht="12.75">
      <c r="A335" s="75">
        <f aca="true" t="shared" si="21" ref="A335:A346">A334+1</f>
        <v>38308</v>
      </c>
      <c r="B335" s="110"/>
      <c r="C335" s="111"/>
      <c r="D335" s="112"/>
      <c r="E335" s="112"/>
      <c r="F335" s="112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38"/>
      <c r="U335" s="145"/>
      <c r="V335" s="145"/>
      <c r="W335" s="145"/>
      <c r="X335" s="145"/>
      <c r="Y335" s="145"/>
      <c r="Z335" s="21">
        <f aca="true" t="shared" si="22" ref="Z335:Z379">Z334+1</f>
        <v>322</v>
      </c>
      <c r="AA335" s="11">
        <f aca="true" t="shared" si="23" ref="AA335:AA379">MAX(C335:R335)</f>
        <v>0</v>
      </c>
      <c r="AB335" s="11"/>
      <c r="AC335" s="2">
        <f t="shared" si="20"/>
        <v>0.1</v>
      </c>
      <c r="AG335" s="62"/>
      <c r="AH335" s="63"/>
      <c r="AI335" s="64"/>
      <c r="AK335" s="206"/>
      <c r="AL335" s="63"/>
      <c r="AM335" s="207"/>
    </row>
    <row r="336" spans="1:39" ht="12.75">
      <c r="A336" s="75">
        <f t="shared" si="21"/>
        <v>38309</v>
      </c>
      <c r="B336" s="110"/>
      <c r="C336" s="111"/>
      <c r="D336" s="112"/>
      <c r="E336" s="112"/>
      <c r="F336" s="112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38"/>
      <c r="U336" s="145"/>
      <c r="V336" s="145"/>
      <c r="W336" s="145"/>
      <c r="X336" s="145"/>
      <c r="Y336" s="145"/>
      <c r="Z336" s="21">
        <f t="shared" si="22"/>
        <v>323</v>
      </c>
      <c r="AA336" s="11">
        <f t="shared" si="23"/>
        <v>0</v>
      </c>
      <c r="AB336" s="11"/>
      <c r="AC336" s="2">
        <f t="shared" si="20"/>
        <v>0.1</v>
      </c>
      <c r="AG336" s="62"/>
      <c r="AH336" s="63"/>
      <c r="AI336" s="64"/>
      <c r="AK336" s="206"/>
      <c r="AL336" s="63"/>
      <c r="AM336" s="207"/>
    </row>
    <row r="337" spans="1:39" ht="12.75">
      <c r="A337" s="75">
        <f t="shared" si="21"/>
        <v>38310</v>
      </c>
      <c r="B337" s="110"/>
      <c r="C337" s="111"/>
      <c r="D337" s="112"/>
      <c r="E337" s="112"/>
      <c r="F337" s="112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38"/>
      <c r="U337" s="145"/>
      <c r="V337" s="145"/>
      <c r="W337" s="145"/>
      <c r="X337" s="145"/>
      <c r="Y337" s="145"/>
      <c r="Z337" s="21">
        <f t="shared" si="22"/>
        <v>324</v>
      </c>
      <c r="AA337" s="11">
        <f t="shared" si="23"/>
        <v>0</v>
      </c>
      <c r="AB337" s="11"/>
      <c r="AC337" s="2">
        <f t="shared" si="20"/>
        <v>0.1</v>
      </c>
      <c r="AG337" s="62"/>
      <c r="AH337" s="63"/>
      <c r="AI337" s="64"/>
      <c r="AK337" s="206"/>
      <c r="AL337" s="63"/>
      <c r="AM337" s="207"/>
    </row>
    <row r="338" spans="1:39" ht="12.75">
      <c r="A338" s="75">
        <f t="shared" si="21"/>
        <v>38311</v>
      </c>
      <c r="B338" s="110"/>
      <c r="C338" s="111"/>
      <c r="D338" s="112"/>
      <c r="E338" s="112"/>
      <c r="F338" s="112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38"/>
      <c r="U338" s="145"/>
      <c r="V338" s="145"/>
      <c r="W338" s="145"/>
      <c r="X338" s="145"/>
      <c r="Y338" s="145"/>
      <c r="Z338" s="21">
        <f t="shared" si="22"/>
        <v>325</v>
      </c>
      <c r="AA338" s="11">
        <f t="shared" si="23"/>
        <v>0</v>
      </c>
      <c r="AB338" s="11"/>
      <c r="AC338" s="2">
        <f t="shared" si="20"/>
        <v>0.1</v>
      </c>
      <c r="AG338" s="62"/>
      <c r="AH338" s="63"/>
      <c r="AI338" s="64"/>
      <c r="AK338" s="206"/>
      <c r="AL338" s="63"/>
      <c r="AM338" s="207"/>
    </row>
    <row r="339" spans="1:39" ht="12.75">
      <c r="A339" s="75">
        <f t="shared" si="21"/>
        <v>38312</v>
      </c>
      <c r="B339" s="110"/>
      <c r="C339" s="111"/>
      <c r="D339" s="112"/>
      <c r="E339" s="112"/>
      <c r="F339" s="112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38"/>
      <c r="U339" s="145"/>
      <c r="V339" s="145"/>
      <c r="W339" s="145"/>
      <c r="X339" s="145"/>
      <c r="Y339" s="145"/>
      <c r="Z339" s="21">
        <f t="shared" si="22"/>
        <v>326</v>
      </c>
      <c r="AA339" s="11">
        <f t="shared" si="23"/>
        <v>0</v>
      </c>
      <c r="AB339" s="11"/>
      <c r="AC339" s="2">
        <f t="shared" si="20"/>
        <v>0.1</v>
      </c>
      <c r="AG339" s="62"/>
      <c r="AH339" s="63"/>
      <c r="AI339" s="64"/>
      <c r="AK339" s="206"/>
      <c r="AL339" s="63"/>
      <c r="AM339" s="207"/>
    </row>
    <row r="340" spans="1:39" ht="12.75">
      <c r="A340" s="75">
        <f t="shared" si="21"/>
        <v>38313</v>
      </c>
      <c r="B340" s="110"/>
      <c r="C340" s="111"/>
      <c r="D340" s="112"/>
      <c r="E340" s="112"/>
      <c r="F340" s="112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38"/>
      <c r="U340" s="145"/>
      <c r="V340" s="145"/>
      <c r="W340" s="145"/>
      <c r="X340" s="145"/>
      <c r="Y340" s="145"/>
      <c r="Z340" s="21">
        <f t="shared" si="22"/>
        <v>327</v>
      </c>
      <c r="AA340" s="11">
        <f t="shared" si="23"/>
        <v>0</v>
      </c>
      <c r="AB340" s="11"/>
      <c r="AC340" s="2">
        <f t="shared" si="20"/>
        <v>0.1</v>
      </c>
      <c r="AG340" s="62"/>
      <c r="AH340" s="63"/>
      <c r="AI340" s="64"/>
      <c r="AK340" s="206"/>
      <c r="AL340" s="63"/>
      <c r="AM340" s="207"/>
    </row>
    <row r="341" spans="1:39" ht="12.75">
      <c r="A341" s="75">
        <f t="shared" si="21"/>
        <v>38314</v>
      </c>
      <c r="B341" s="110"/>
      <c r="C341" s="111"/>
      <c r="D341" s="112"/>
      <c r="E341" s="112"/>
      <c r="F341" s="112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38"/>
      <c r="U341" s="145"/>
      <c r="V341" s="145"/>
      <c r="W341" s="145"/>
      <c r="X341" s="145"/>
      <c r="Y341" s="145"/>
      <c r="Z341" s="21">
        <f t="shared" si="22"/>
        <v>328</v>
      </c>
      <c r="AA341" s="11">
        <f t="shared" si="23"/>
        <v>0</v>
      </c>
      <c r="AB341" s="11"/>
      <c r="AC341" s="2">
        <f t="shared" si="20"/>
        <v>0.1</v>
      </c>
      <c r="AG341" s="62"/>
      <c r="AH341" s="63"/>
      <c r="AI341" s="64"/>
      <c r="AK341" s="206"/>
      <c r="AL341" s="63"/>
      <c r="AM341" s="207"/>
    </row>
    <row r="342" spans="1:39" ht="12.75">
      <c r="A342" s="75">
        <f t="shared" si="21"/>
        <v>38315</v>
      </c>
      <c r="B342" s="110"/>
      <c r="C342" s="111"/>
      <c r="D342" s="112"/>
      <c r="E342" s="112"/>
      <c r="F342" s="112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38"/>
      <c r="U342" s="145"/>
      <c r="V342" s="145"/>
      <c r="W342" s="145"/>
      <c r="X342" s="145"/>
      <c r="Y342" s="145"/>
      <c r="Z342" s="21">
        <f t="shared" si="22"/>
        <v>329</v>
      </c>
      <c r="AA342" s="11">
        <f t="shared" si="23"/>
        <v>0</v>
      </c>
      <c r="AB342" s="11"/>
      <c r="AC342" s="2">
        <f t="shared" si="20"/>
        <v>0.1</v>
      </c>
      <c r="AG342" s="62"/>
      <c r="AH342" s="63"/>
      <c r="AI342" s="64"/>
      <c r="AK342" s="206"/>
      <c r="AL342" s="63"/>
      <c r="AM342" s="207"/>
    </row>
    <row r="343" spans="1:39" ht="12.75">
      <c r="A343" s="75">
        <f t="shared" si="21"/>
        <v>38316</v>
      </c>
      <c r="B343" s="110"/>
      <c r="C343" s="111"/>
      <c r="D343" s="112"/>
      <c r="E343" s="112"/>
      <c r="F343" s="112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38"/>
      <c r="U343" s="145"/>
      <c r="V343" s="145"/>
      <c r="W343" s="145"/>
      <c r="X343" s="145"/>
      <c r="Y343" s="145"/>
      <c r="Z343" s="21">
        <f t="shared" si="22"/>
        <v>330</v>
      </c>
      <c r="AA343" s="11">
        <f t="shared" si="23"/>
        <v>0</v>
      </c>
      <c r="AB343" s="11"/>
      <c r="AC343" s="2">
        <f t="shared" si="20"/>
        <v>0.1</v>
      </c>
      <c r="AG343" s="62"/>
      <c r="AH343" s="63"/>
      <c r="AI343" s="64"/>
      <c r="AK343" s="206"/>
      <c r="AL343" s="63"/>
      <c r="AM343" s="207"/>
    </row>
    <row r="344" spans="1:39" ht="12.75">
      <c r="A344" s="75">
        <f t="shared" si="21"/>
        <v>38317</v>
      </c>
      <c r="B344" s="110"/>
      <c r="C344" s="111"/>
      <c r="D344" s="112"/>
      <c r="E344" s="112"/>
      <c r="F344" s="112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38"/>
      <c r="U344" s="145"/>
      <c r="V344" s="145"/>
      <c r="W344" s="145"/>
      <c r="X344" s="145"/>
      <c r="Y344" s="145"/>
      <c r="Z344" s="21">
        <f t="shared" si="22"/>
        <v>331</v>
      </c>
      <c r="AA344" s="11">
        <f t="shared" si="23"/>
        <v>0</v>
      </c>
      <c r="AB344" s="11"/>
      <c r="AC344" s="2">
        <f t="shared" si="20"/>
        <v>0.1</v>
      </c>
      <c r="AG344" s="62"/>
      <c r="AH344" s="63"/>
      <c r="AI344" s="64"/>
      <c r="AK344" s="206"/>
      <c r="AL344" s="63"/>
      <c r="AM344" s="207"/>
    </row>
    <row r="345" spans="1:39" ht="12.75">
      <c r="A345" s="75">
        <f t="shared" si="21"/>
        <v>38318</v>
      </c>
      <c r="B345" s="110"/>
      <c r="C345" s="111"/>
      <c r="D345" s="112"/>
      <c r="E345" s="112"/>
      <c r="F345" s="112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38"/>
      <c r="U345" s="145"/>
      <c r="V345" s="145"/>
      <c r="W345" s="145"/>
      <c r="X345" s="145"/>
      <c r="Y345" s="145"/>
      <c r="Z345" s="21">
        <f t="shared" si="22"/>
        <v>332</v>
      </c>
      <c r="AA345" s="11">
        <f t="shared" si="23"/>
        <v>0</v>
      </c>
      <c r="AB345" s="11"/>
      <c r="AC345" s="2">
        <f t="shared" si="20"/>
        <v>0.1</v>
      </c>
      <c r="AG345" s="62"/>
      <c r="AH345" s="63"/>
      <c r="AI345" s="64"/>
      <c r="AK345" s="206"/>
      <c r="AL345" s="63"/>
      <c r="AM345" s="207"/>
    </row>
    <row r="346" spans="1:39" ht="12.75">
      <c r="A346" s="75">
        <f t="shared" si="21"/>
        <v>38319</v>
      </c>
      <c r="B346" s="110"/>
      <c r="C346" s="111"/>
      <c r="D346" s="112"/>
      <c r="E346" s="112"/>
      <c r="F346" s="112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38"/>
      <c r="U346" s="145"/>
      <c r="V346" s="145"/>
      <c r="W346" s="145"/>
      <c r="X346" s="145"/>
      <c r="Y346" s="145"/>
      <c r="Z346" s="21">
        <f t="shared" si="22"/>
        <v>333</v>
      </c>
      <c r="AA346" s="11">
        <f t="shared" si="23"/>
        <v>0</v>
      </c>
      <c r="AB346" s="11"/>
      <c r="AC346" s="2">
        <f t="shared" si="20"/>
        <v>0.1</v>
      </c>
      <c r="AG346" s="62"/>
      <c r="AH346" s="63"/>
      <c r="AI346" s="64"/>
      <c r="AK346" s="206"/>
      <c r="AL346" s="63"/>
      <c r="AM346" s="207"/>
    </row>
    <row r="347" spans="1:39" ht="12.75">
      <c r="A347" s="75">
        <f>A346+1</f>
        <v>38320</v>
      </c>
      <c r="B347" s="110"/>
      <c r="C347" s="111"/>
      <c r="D347" s="112"/>
      <c r="E347" s="112"/>
      <c r="F347" s="112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38"/>
      <c r="U347" s="145"/>
      <c r="V347" s="145"/>
      <c r="W347" s="145"/>
      <c r="X347" s="145"/>
      <c r="Y347" s="145"/>
      <c r="Z347" s="21">
        <f t="shared" si="22"/>
        <v>334</v>
      </c>
      <c r="AA347" s="11">
        <f t="shared" si="23"/>
        <v>0</v>
      </c>
      <c r="AB347" s="11"/>
      <c r="AC347" s="2">
        <f t="shared" si="20"/>
        <v>0.1</v>
      </c>
      <c r="AG347" s="62"/>
      <c r="AH347" s="63"/>
      <c r="AI347" s="64"/>
      <c r="AK347" s="206"/>
      <c r="AL347" s="63"/>
      <c r="AM347" s="207"/>
    </row>
    <row r="348" spans="1:39" ht="12.75">
      <c r="A348" s="75">
        <f aca="true" t="shared" si="24" ref="A348:A379">A347+1</f>
        <v>38321</v>
      </c>
      <c r="B348" s="110"/>
      <c r="C348" s="114"/>
      <c r="D348" s="115"/>
      <c r="E348" s="115"/>
      <c r="F348" s="115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39"/>
      <c r="U348" s="146"/>
      <c r="V348" s="146"/>
      <c r="W348" s="146"/>
      <c r="X348" s="146"/>
      <c r="Y348" s="146"/>
      <c r="Z348" s="21">
        <f t="shared" si="22"/>
        <v>335</v>
      </c>
      <c r="AA348" s="11">
        <f t="shared" si="23"/>
        <v>0</v>
      </c>
      <c r="AB348" s="11"/>
      <c r="AC348" s="2">
        <f t="shared" si="20"/>
        <v>0.1</v>
      </c>
      <c r="AG348" s="62"/>
      <c r="AH348" s="63"/>
      <c r="AI348" s="64"/>
      <c r="AK348" s="206"/>
      <c r="AL348" s="63"/>
      <c r="AM348" s="207"/>
    </row>
    <row r="349" spans="1:39" ht="12.75">
      <c r="A349" s="75">
        <f t="shared" si="24"/>
        <v>38322</v>
      </c>
      <c r="B349" s="110"/>
      <c r="C349" s="114"/>
      <c r="D349" s="115"/>
      <c r="E349" s="115"/>
      <c r="F349" s="115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39"/>
      <c r="U349" s="146"/>
      <c r="V349" s="146"/>
      <c r="W349" s="146"/>
      <c r="X349" s="146"/>
      <c r="Y349" s="146"/>
      <c r="Z349" s="21">
        <f t="shared" si="22"/>
        <v>336</v>
      </c>
      <c r="AA349" s="11">
        <f t="shared" si="23"/>
        <v>0</v>
      </c>
      <c r="AB349" s="11"/>
      <c r="AC349" s="2">
        <f t="shared" si="20"/>
        <v>0.1</v>
      </c>
      <c r="AG349" s="62"/>
      <c r="AH349" s="63"/>
      <c r="AI349" s="64"/>
      <c r="AK349" s="206"/>
      <c r="AL349" s="63"/>
      <c r="AM349" s="207"/>
    </row>
    <row r="350" spans="1:39" ht="12.75">
      <c r="A350" s="75">
        <f t="shared" si="24"/>
        <v>38323</v>
      </c>
      <c r="B350" s="110"/>
      <c r="C350" s="114"/>
      <c r="D350" s="115"/>
      <c r="E350" s="115"/>
      <c r="F350" s="115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39"/>
      <c r="U350" s="146"/>
      <c r="V350" s="146"/>
      <c r="W350" s="146"/>
      <c r="X350" s="146"/>
      <c r="Y350" s="146"/>
      <c r="Z350" s="21">
        <f t="shared" si="22"/>
        <v>337</v>
      </c>
      <c r="AA350" s="11">
        <f t="shared" si="23"/>
        <v>0</v>
      </c>
      <c r="AB350" s="11"/>
      <c r="AC350" s="2">
        <f t="shared" si="20"/>
        <v>0.1</v>
      </c>
      <c r="AG350" s="62"/>
      <c r="AH350" s="63"/>
      <c r="AI350" s="64"/>
      <c r="AK350" s="206"/>
      <c r="AL350" s="63"/>
      <c r="AM350" s="207"/>
    </row>
    <row r="351" spans="1:39" ht="12.75">
      <c r="A351" s="75">
        <f t="shared" si="24"/>
        <v>38324</v>
      </c>
      <c r="B351" s="110"/>
      <c r="C351" s="114"/>
      <c r="D351" s="115"/>
      <c r="E351" s="115"/>
      <c r="F351" s="115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39"/>
      <c r="U351" s="146"/>
      <c r="V351" s="146"/>
      <c r="W351" s="146"/>
      <c r="X351" s="146"/>
      <c r="Y351" s="146"/>
      <c r="Z351" s="21">
        <f t="shared" si="22"/>
        <v>338</v>
      </c>
      <c r="AA351" s="11">
        <f t="shared" si="23"/>
        <v>0</v>
      </c>
      <c r="AB351" s="11"/>
      <c r="AC351" s="2">
        <f t="shared" si="20"/>
        <v>0.1</v>
      </c>
      <c r="AG351" s="62"/>
      <c r="AH351" s="63"/>
      <c r="AI351" s="64"/>
      <c r="AK351" s="206"/>
      <c r="AL351" s="63"/>
      <c r="AM351" s="207"/>
    </row>
    <row r="352" spans="1:39" ht="12.75">
      <c r="A352" s="75">
        <f t="shared" si="24"/>
        <v>38325</v>
      </c>
      <c r="B352" s="110"/>
      <c r="C352" s="114"/>
      <c r="D352" s="115"/>
      <c r="E352" s="115"/>
      <c r="F352" s="115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39"/>
      <c r="U352" s="146"/>
      <c r="V352" s="146"/>
      <c r="W352" s="146"/>
      <c r="X352" s="146"/>
      <c r="Y352" s="146"/>
      <c r="Z352" s="21">
        <f t="shared" si="22"/>
        <v>339</v>
      </c>
      <c r="AA352" s="11">
        <f t="shared" si="23"/>
        <v>0</v>
      </c>
      <c r="AB352" s="11"/>
      <c r="AC352" s="2">
        <f t="shared" si="20"/>
        <v>0.1</v>
      </c>
      <c r="AG352" s="62"/>
      <c r="AH352" s="63"/>
      <c r="AI352" s="64"/>
      <c r="AK352" s="206"/>
      <c r="AL352" s="63"/>
      <c r="AM352" s="207"/>
    </row>
    <row r="353" spans="1:39" ht="12.75">
      <c r="A353" s="75">
        <f t="shared" si="24"/>
        <v>38326</v>
      </c>
      <c r="B353" s="110"/>
      <c r="C353" s="114"/>
      <c r="D353" s="115"/>
      <c r="E353" s="115"/>
      <c r="F353" s="115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39"/>
      <c r="U353" s="146"/>
      <c r="V353" s="146"/>
      <c r="W353" s="146"/>
      <c r="X353" s="146"/>
      <c r="Y353" s="146"/>
      <c r="Z353" s="21">
        <f t="shared" si="22"/>
        <v>340</v>
      </c>
      <c r="AA353" s="11">
        <f t="shared" si="23"/>
        <v>0</v>
      </c>
      <c r="AB353" s="11"/>
      <c r="AC353" s="2">
        <f t="shared" si="20"/>
        <v>0.1</v>
      </c>
      <c r="AG353" s="62"/>
      <c r="AH353" s="63"/>
      <c r="AI353" s="64"/>
      <c r="AK353" s="206"/>
      <c r="AL353" s="63"/>
      <c r="AM353" s="207"/>
    </row>
    <row r="354" spans="1:39" ht="12.75">
      <c r="A354" s="75">
        <f t="shared" si="24"/>
        <v>38327</v>
      </c>
      <c r="B354" s="110"/>
      <c r="C354" s="114"/>
      <c r="D354" s="115"/>
      <c r="E354" s="115"/>
      <c r="F354" s="115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39"/>
      <c r="U354" s="146"/>
      <c r="V354" s="146"/>
      <c r="W354" s="146"/>
      <c r="X354" s="146"/>
      <c r="Y354" s="146"/>
      <c r="Z354" s="21">
        <f t="shared" si="22"/>
        <v>341</v>
      </c>
      <c r="AA354" s="11">
        <f t="shared" si="23"/>
        <v>0</v>
      </c>
      <c r="AB354" s="11"/>
      <c r="AC354" s="2">
        <f t="shared" si="20"/>
        <v>0.1</v>
      </c>
      <c r="AG354" s="62"/>
      <c r="AH354" s="63"/>
      <c r="AI354" s="64"/>
      <c r="AK354" s="206"/>
      <c r="AL354" s="63"/>
      <c r="AM354" s="207"/>
    </row>
    <row r="355" spans="1:39" ht="12.75">
      <c r="A355" s="75">
        <f t="shared" si="24"/>
        <v>38328</v>
      </c>
      <c r="B355" s="110"/>
      <c r="C355" s="114"/>
      <c r="D355" s="115"/>
      <c r="E355" s="115"/>
      <c r="F355" s="115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39"/>
      <c r="U355" s="146"/>
      <c r="V355" s="146"/>
      <c r="W355" s="146"/>
      <c r="X355" s="146"/>
      <c r="Y355" s="146"/>
      <c r="Z355" s="21">
        <f t="shared" si="22"/>
        <v>342</v>
      </c>
      <c r="AA355" s="11">
        <f t="shared" si="23"/>
        <v>0</v>
      </c>
      <c r="AB355" s="11"/>
      <c r="AC355" s="2">
        <f t="shared" si="20"/>
        <v>0.1</v>
      </c>
      <c r="AG355" s="62"/>
      <c r="AH355" s="63"/>
      <c r="AI355" s="64"/>
      <c r="AK355" s="206"/>
      <c r="AL355" s="63"/>
      <c r="AM355" s="207"/>
    </row>
    <row r="356" spans="1:39" ht="12.75">
      <c r="A356" s="75">
        <f t="shared" si="24"/>
        <v>38329</v>
      </c>
      <c r="B356" s="110"/>
      <c r="C356" s="114"/>
      <c r="D356" s="115"/>
      <c r="E356" s="115"/>
      <c r="F356" s="115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39"/>
      <c r="U356" s="146"/>
      <c r="V356" s="146"/>
      <c r="W356" s="146"/>
      <c r="X356" s="146"/>
      <c r="Y356" s="146"/>
      <c r="Z356" s="21">
        <f t="shared" si="22"/>
        <v>343</v>
      </c>
      <c r="AA356" s="11">
        <f t="shared" si="23"/>
        <v>0</v>
      </c>
      <c r="AB356" s="11"/>
      <c r="AC356" s="2">
        <f t="shared" si="20"/>
        <v>0.1</v>
      </c>
      <c r="AG356" s="62"/>
      <c r="AH356" s="63"/>
      <c r="AI356" s="64"/>
      <c r="AK356" s="206"/>
      <c r="AL356" s="63"/>
      <c r="AM356" s="207"/>
    </row>
    <row r="357" spans="1:39" ht="12.75">
      <c r="A357" s="75">
        <f t="shared" si="24"/>
        <v>38330</v>
      </c>
      <c r="B357" s="110"/>
      <c r="C357" s="114"/>
      <c r="D357" s="115"/>
      <c r="E357" s="115"/>
      <c r="F357" s="115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39"/>
      <c r="U357" s="146"/>
      <c r="V357" s="146"/>
      <c r="W357" s="146"/>
      <c r="X357" s="146"/>
      <c r="Y357" s="146"/>
      <c r="Z357" s="21">
        <f t="shared" si="22"/>
        <v>344</v>
      </c>
      <c r="AA357" s="11">
        <f t="shared" si="23"/>
        <v>0</v>
      </c>
      <c r="AB357" s="11"/>
      <c r="AC357" s="2">
        <f t="shared" si="20"/>
        <v>0.1</v>
      </c>
      <c r="AG357" s="62"/>
      <c r="AH357" s="63"/>
      <c r="AI357" s="64"/>
      <c r="AK357" s="206"/>
      <c r="AL357" s="63"/>
      <c r="AM357" s="207"/>
    </row>
    <row r="358" spans="1:39" ht="12.75">
      <c r="A358" s="75">
        <f t="shared" si="24"/>
        <v>38331</v>
      </c>
      <c r="B358" s="110"/>
      <c r="C358" s="114"/>
      <c r="D358" s="115"/>
      <c r="E358" s="115"/>
      <c r="F358" s="115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39"/>
      <c r="U358" s="146"/>
      <c r="V358" s="146"/>
      <c r="W358" s="146"/>
      <c r="X358" s="146"/>
      <c r="Y358" s="146"/>
      <c r="Z358" s="21">
        <f t="shared" si="22"/>
        <v>345</v>
      </c>
      <c r="AA358" s="11">
        <f t="shared" si="23"/>
        <v>0</v>
      </c>
      <c r="AB358" s="11"/>
      <c r="AC358" s="2">
        <f t="shared" si="20"/>
        <v>0.1</v>
      </c>
      <c r="AG358" s="62"/>
      <c r="AH358" s="63"/>
      <c r="AI358" s="64"/>
      <c r="AK358" s="206"/>
      <c r="AL358" s="63"/>
      <c r="AM358" s="207"/>
    </row>
    <row r="359" spans="1:39" ht="12.75">
      <c r="A359" s="75">
        <f t="shared" si="24"/>
        <v>38332</v>
      </c>
      <c r="B359" s="110"/>
      <c r="C359" s="114"/>
      <c r="D359" s="115"/>
      <c r="E359" s="115"/>
      <c r="F359" s="115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39"/>
      <c r="U359" s="146"/>
      <c r="V359" s="146"/>
      <c r="W359" s="146"/>
      <c r="X359" s="146"/>
      <c r="Y359" s="146"/>
      <c r="Z359" s="21">
        <f t="shared" si="22"/>
        <v>346</v>
      </c>
      <c r="AA359" s="11">
        <f t="shared" si="23"/>
        <v>0</v>
      </c>
      <c r="AB359" s="11"/>
      <c r="AC359" s="2">
        <f t="shared" si="20"/>
        <v>0.1</v>
      </c>
      <c r="AG359" s="62"/>
      <c r="AH359" s="63"/>
      <c r="AI359" s="64"/>
      <c r="AK359" s="206"/>
      <c r="AL359" s="63"/>
      <c r="AM359" s="207"/>
    </row>
    <row r="360" spans="1:39" ht="12.75">
      <c r="A360" s="75">
        <f t="shared" si="24"/>
        <v>38333</v>
      </c>
      <c r="B360" s="110"/>
      <c r="C360" s="114"/>
      <c r="D360" s="115"/>
      <c r="E360" s="115"/>
      <c r="F360" s="115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39"/>
      <c r="U360" s="146"/>
      <c r="V360" s="146"/>
      <c r="W360" s="146"/>
      <c r="X360" s="146"/>
      <c r="Y360" s="146"/>
      <c r="Z360" s="21">
        <f t="shared" si="22"/>
        <v>347</v>
      </c>
      <c r="AA360" s="11">
        <f t="shared" si="23"/>
        <v>0</v>
      </c>
      <c r="AB360" s="11"/>
      <c r="AC360" s="2">
        <f t="shared" si="20"/>
        <v>0.1</v>
      </c>
      <c r="AG360" s="62"/>
      <c r="AH360" s="63"/>
      <c r="AI360" s="64"/>
      <c r="AK360" s="206"/>
      <c r="AL360" s="63"/>
      <c r="AM360" s="207"/>
    </row>
    <row r="361" spans="1:39" ht="12.75">
      <c r="A361" s="75">
        <f t="shared" si="24"/>
        <v>38334</v>
      </c>
      <c r="B361" s="110"/>
      <c r="C361" s="114"/>
      <c r="D361" s="115"/>
      <c r="E361" s="115"/>
      <c r="F361" s="115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39"/>
      <c r="U361" s="146"/>
      <c r="V361" s="146"/>
      <c r="W361" s="146"/>
      <c r="X361" s="146"/>
      <c r="Y361" s="146"/>
      <c r="Z361" s="21">
        <f t="shared" si="22"/>
        <v>348</v>
      </c>
      <c r="AA361" s="11">
        <f t="shared" si="23"/>
        <v>0</v>
      </c>
      <c r="AB361" s="11"/>
      <c r="AC361" s="2">
        <f t="shared" si="20"/>
        <v>0.1</v>
      </c>
      <c r="AG361" s="62"/>
      <c r="AH361" s="63"/>
      <c r="AI361" s="64"/>
      <c r="AK361" s="206"/>
      <c r="AL361" s="63"/>
      <c r="AM361" s="207"/>
    </row>
    <row r="362" spans="1:39" ht="12.75">
      <c r="A362" s="75">
        <f t="shared" si="24"/>
        <v>38335</v>
      </c>
      <c r="B362" s="110"/>
      <c r="C362" s="114"/>
      <c r="D362" s="115"/>
      <c r="E362" s="115"/>
      <c r="F362" s="115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39"/>
      <c r="U362" s="146"/>
      <c r="V362" s="146"/>
      <c r="W362" s="146"/>
      <c r="X362" s="146"/>
      <c r="Y362" s="146"/>
      <c r="Z362" s="21">
        <f t="shared" si="22"/>
        <v>349</v>
      </c>
      <c r="AA362" s="11">
        <f t="shared" si="23"/>
        <v>0</v>
      </c>
      <c r="AB362" s="11"/>
      <c r="AC362" s="2">
        <f t="shared" si="20"/>
        <v>0.1</v>
      </c>
      <c r="AG362" s="62"/>
      <c r="AH362" s="63"/>
      <c r="AI362" s="64"/>
      <c r="AK362" s="206"/>
      <c r="AL362" s="63"/>
      <c r="AM362" s="207"/>
    </row>
    <row r="363" spans="1:39" ht="12.75">
      <c r="A363" s="75">
        <f t="shared" si="24"/>
        <v>38336</v>
      </c>
      <c r="B363" s="110"/>
      <c r="C363" s="114"/>
      <c r="D363" s="115"/>
      <c r="E363" s="115"/>
      <c r="F363" s="115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39"/>
      <c r="U363" s="146"/>
      <c r="V363" s="146"/>
      <c r="W363" s="146"/>
      <c r="X363" s="146"/>
      <c r="Y363" s="146"/>
      <c r="Z363" s="21">
        <f t="shared" si="22"/>
        <v>350</v>
      </c>
      <c r="AA363" s="11">
        <f t="shared" si="23"/>
        <v>0</v>
      </c>
      <c r="AB363" s="11"/>
      <c r="AC363" s="2">
        <f t="shared" si="20"/>
        <v>0.1</v>
      </c>
      <c r="AG363" s="62"/>
      <c r="AH363" s="63"/>
      <c r="AI363" s="64"/>
      <c r="AK363" s="206"/>
      <c r="AL363" s="63"/>
      <c r="AM363" s="207"/>
    </row>
    <row r="364" spans="1:39" ht="12.75">
      <c r="A364" s="75">
        <f t="shared" si="24"/>
        <v>38337</v>
      </c>
      <c r="B364" s="110"/>
      <c r="C364" s="114"/>
      <c r="D364" s="115"/>
      <c r="E364" s="115"/>
      <c r="F364" s="115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39"/>
      <c r="U364" s="146"/>
      <c r="V364" s="146"/>
      <c r="W364" s="146"/>
      <c r="X364" s="146"/>
      <c r="Y364" s="146"/>
      <c r="Z364" s="21">
        <f t="shared" si="22"/>
        <v>351</v>
      </c>
      <c r="AA364" s="11">
        <f t="shared" si="23"/>
        <v>0</v>
      </c>
      <c r="AB364" s="11"/>
      <c r="AC364" s="2">
        <f t="shared" si="20"/>
        <v>0.1</v>
      </c>
      <c r="AG364" s="62"/>
      <c r="AH364" s="63"/>
      <c r="AI364" s="64"/>
      <c r="AK364" s="206"/>
      <c r="AL364" s="63"/>
      <c r="AM364" s="207"/>
    </row>
    <row r="365" spans="1:39" ht="12.75">
      <c r="A365" s="75">
        <f t="shared" si="24"/>
        <v>38338</v>
      </c>
      <c r="B365" s="110"/>
      <c r="C365" s="114"/>
      <c r="D365" s="115"/>
      <c r="E365" s="115"/>
      <c r="F365" s="115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39"/>
      <c r="U365" s="146"/>
      <c r="V365" s="146"/>
      <c r="W365" s="146"/>
      <c r="X365" s="146"/>
      <c r="Y365" s="146"/>
      <c r="Z365" s="21">
        <f t="shared" si="22"/>
        <v>352</v>
      </c>
      <c r="AA365" s="11">
        <f t="shared" si="23"/>
        <v>0</v>
      </c>
      <c r="AB365" s="11"/>
      <c r="AC365" s="2">
        <f t="shared" si="20"/>
        <v>0.1</v>
      </c>
      <c r="AG365" s="62"/>
      <c r="AH365" s="63"/>
      <c r="AI365" s="64"/>
      <c r="AK365" s="206"/>
      <c r="AL365" s="63"/>
      <c r="AM365" s="207"/>
    </row>
    <row r="366" spans="1:39" ht="12.75">
      <c r="A366" s="75">
        <f t="shared" si="24"/>
        <v>38339</v>
      </c>
      <c r="B366" s="110"/>
      <c r="C366" s="114"/>
      <c r="D366" s="115"/>
      <c r="E366" s="115"/>
      <c r="F366" s="115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39"/>
      <c r="U366" s="146"/>
      <c r="V366" s="146"/>
      <c r="W366" s="146"/>
      <c r="X366" s="146"/>
      <c r="Y366" s="146"/>
      <c r="Z366" s="21">
        <f t="shared" si="22"/>
        <v>353</v>
      </c>
      <c r="AA366" s="11">
        <f t="shared" si="23"/>
        <v>0</v>
      </c>
      <c r="AB366" s="11"/>
      <c r="AC366" s="2">
        <f t="shared" si="20"/>
        <v>0.1</v>
      </c>
      <c r="AG366" s="62"/>
      <c r="AH366" s="63"/>
      <c r="AI366" s="64"/>
      <c r="AK366" s="206"/>
      <c r="AL366" s="63"/>
      <c r="AM366" s="207"/>
    </row>
    <row r="367" spans="1:39" ht="12.75">
      <c r="A367" s="75">
        <f t="shared" si="24"/>
        <v>38340</v>
      </c>
      <c r="B367" s="110"/>
      <c r="C367" s="114"/>
      <c r="D367" s="115"/>
      <c r="E367" s="115"/>
      <c r="F367" s="115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39"/>
      <c r="U367" s="146"/>
      <c r="V367" s="146"/>
      <c r="W367" s="146"/>
      <c r="X367" s="146"/>
      <c r="Y367" s="146"/>
      <c r="Z367" s="21">
        <f t="shared" si="22"/>
        <v>354</v>
      </c>
      <c r="AA367" s="11">
        <f t="shared" si="23"/>
        <v>0</v>
      </c>
      <c r="AB367" s="11"/>
      <c r="AC367" s="2">
        <f t="shared" si="20"/>
        <v>0.1</v>
      </c>
      <c r="AG367" s="62"/>
      <c r="AH367" s="63"/>
      <c r="AI367" s="64"/>
      <c r="AK367" s="206"/>
      <c r="AL367" s="63"/>
      <c r="AM367" s="207"/>
    </row>
    <row r="368" spans="1:39" ht="12.75">
      <c r="A368" s="75">
        <f t="shared" si="24"/>
        <v>38341</v>
      </c>
      <c r="B368" s="110"/>
      <c r="C368" s="114"/>
      <c r="D368" s="115"/>
      <c r="E368" s="115"/>
      <c r="F368" s="115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39"/>
      <c r="U368" s="146"/>
      <c r="V368" s="146"/>
      <c r="W368" s="146"/>
      <c r="X368" s="146"/>
      <c r="Y368" s="146"/>
      <c r="Z368" s="21">
        <f t="shared" si="22"/>
        <v>355</v>
      </c>
      <c r="AA368" s="11">
        <f t="shared" si="23"/>
        <v>0</v>
      </c>
      <c r="AB368" s="11"/>
      <c r="AC368" s="2">
        <f t="shared" si="20"/>
        <v>0.1</v>
      </c>
      <c r="AG368" s="62"/>
      <c r="AH368" s="63"/>
      <c r="AI368" s="64"/>
      <c r="AK368" s="206"/>
      <c r="AL368" s="63"/>
      <c r="AM368" s="207"/>
    </row>
    <row r="369" spans="1:39" ht="12.75">
      <c r="A369" s="75">
        <f t="shared" si="24"/>
        <v>38342</v>
      </c>
      <c r="B369" s="116"/>
      <c r="C369" s="117"/>
      <c r="D369" s="118"/>
      <c r="E369" s="118"/>
      <c r="F369" s="118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39"/>
      <c r="U369" s="146"/>
      <c r="V369" s="146"/>
      <c r="W369" s="146"/>
      <c r="X369" s="146"/>
      <c r="Y369" s="146"/>
      <c r="Z369" s="21">
        <f t="shared" si="22"/>
        <v>356</v>
      </c>
      <c r="AA369" s="11">
        <f t="shared" si="23"/>
        <v>0</v>
      </c>
      <c r="AB369" s="11"/>
      <c r="AC369" s="2">
        <f t="shared" si="20"/>
        <v>0.1</v>
      </c>
      <c r="AG369" s="62"/>
      <c r="AH369" s="63"/>
      <c r="AI369" s="64"/>
      <c r="AK369" s="206"/>
      <c r="AL369" s="63"/>
      <c r="AM369" s="207"/>
    </row>
    <row r="370" spans="1:39" ht="12.75">
      <c r="A370" s="75">
        <f t="shared" si="24"/>
        <v>38343</v>
      </c>
      <c r="B370" s="116"/>
      <c r="C370" s="117"/>
      <c r="D370" s="118"/>
      <c r="E370" s="118"/>
      <c r="F370" s="118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39"/>
      <c r="U370" s="146"/>
      <c r="V370" s="146"/>
      <c r="W370" s="146"/>
      <c r="X370" s="146"/>
      <c r="Y370" s="146"/>
      <c r="Z370" s="21">
        <f t="shared" si="22"/>
        <v>357</v>
      </c>
      <c r="AA370" s="11">
        <f t="shared" si="23"/>
        <v>0</v>
      </c>
      <c r="AB370" s="11"/>
      <c r="AC370" s="2">
        <f t="shared" si="20"/>
        <v>0.1</v>
      </c>
      <c r="AG370" s="62"/>
      <c r="AH370" s="63"/>
      <c r="AI370" s="64"/>
      <c r="AK370" s="206"/>
      <c r="AL370" s="63"/>
      <c r="AM370" s="207"/>
    </row>
    <row r="371" spans="1:39" ht="12.75">
      <c r="A371" s="75">
        <f t="shared" si="24"/>
        <v>38344</v>
      </c>
      <c r="B371" s="116"/>
      <c r="C371" s="117"/>
      <c r="D371" s="118"/>
      <c r="E371" s="118"/>
      <c r="F371" s="118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39"/>
      <c r="U371" s="146"/>
      <c r="V371" s="146"/>
      <c r="W371" s="146"/>
      <c r="X371" s="146"/>
      <c r="Y371" s="146"/>
      <c r="Z371" s="21">
        <f t="shared" si="22"/>
        <v>358</v>
      </c>
      <c r="AA371" s="11">
        <f t="shared" si="23"/>
        <v>0</v>
      </c>
      <c r="AB371" s="11"/>
      <c r="AC371" s="2">
        <f t="shared" si="20"/>
        <v>0.1</v>
      </c>
      <c r="AG371" s="62"/>
      <c r="AH371" s="63"/>
      <c r="AI371" s="64"/>
      <c r="AK371" s="206"/>
      <c r="AL371" s="63"/>
      <c r="AM371" s="207"/>
    </row>
    <row r="372" spans="1:39" ht="12.75">
      <c r="A372" s="75">
        <f t="shared" si="24"/>
        <v>38345</v>
      </c>
      <c r="B372" s="116"/>
      <c r="C372" s="117"/>
      <c r="D372" s="118"/>
      <c r="E372" s="118"/>
      <c r="F372" s="118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39"/>
      <c r="U372" s="146"/>
      <c r="V372" s="146"/>
      <c r="W372" s="146"/>
      <c r="X372" s="146"/>
      <c r="Y372" s="146"/>
      <c r="Z372" s="21">
        <f t="shared" si="22"/>
        <v>359</v>
      </c>
      <c r="AA372" s="11">
        <f t="shared" si="23"/>
        <v>0</v>
      </c>
      <c r="AB372" s="11"/>
      <c r="AC372" s="2">
        <f t="shared" si="20"/>
        <v>0.1</v>
      </c>
      <c r="AG372" s="62"/>
      <c r="AH372" s="63"/>
      <c r="AI372" s="64"/>
      <c r="AK372" s="206"/>
      <c r="AL372" s="63"/>
      <c r="AM372" s="207"/>
    </row>
    <row r="373" spans="1:39" ht="12.75">
      <c r="A373" s="75">
        <f t="shared" si="24"/>
        <v>38346</v>
      </c>
      <c r="B373" s="116"/>
      <c r="C373" s="117"/>
      <c r="D373" s="118"/>
      <c r="E373" s="118"/>
      <c r="F373" s="118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39"/>
      <c r="U373" s="146"/>
      <c r="V373" s="146"/>
      <c r="W373" s="146"/>
      <c r="X373" s="146"/>
      <c r="Y373" s="146"/>
      <c r="Z373" s="21">
        <f t="shared" si="22"/>
        <v>360</v>
      </c>
      <c r="AA373" s="11">
        <f t="shared" si="23"/>
        <v>0</v>
      </c>
      <c r="AB373" s="11"/>
      <c r="AC373" s="2">
        <f t="shared" si="20"/>
        <v>0.1</v>
      </c>
      <c r="AG373" s="62"/>
      <c r="AH373" s="63"/>
      <c r="AI373" s="64"/>
      <c r="AK373" s="206"/>
      <c r="AL373" s="63"/>
      <c r="AM373" s="207"/>
    </row>
    <row r="374" spans="1:39" ht="12.75">
      <c r="A374" s="75">
        <f t="shared" si="24"/>
        <v>38347</v>
      </c>
      <c r="B374" s="116"/>
      <c r="C374" s="117"/>
      <c r="D374" s="118"/>
      <c r="E374" s="118"/>
      <c r="F374" s="118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39"/>
      <c r="U374" s="146"/>
      <c r="V374" s="146"/>
      <c r="W374" s="146"/>
      <c r="X374" s="146"/>
      <c r="Y374" s="146"/>
      <c r="Z374" s="21">
        <f t="shared" si="22"/>
        <v>361</v>
      </c>
      <c r="AA374" s="11">
        <f t="shared" si="23"/>
        <v>0</v>
      </c>
      <c r="AB374" s="11"/>
      <c r="AC374" s="2">
        <f t="shared" si="20"/>
        <v>0.1</v>
      </c>
      <c r="AG374" s="62"/>
      <c r="AH374" s="63"/>
      <c r="AI374" s="64"/>
      <c r="AK374" s="206"/>
      <c r="AL374" s="63"/>
      <c r="AM374" s="207"/>
    </row>
    <row r="375" spans="1:39" ht="12.75">
      <c r="A375" s="75">
        <f t="shared" si="24"/>
        <v>38348</v>
      </c>
      <c r="B375" s="116"/>
      <c r="C375" s="117"/>
      <c r="D375" s="118"/>
      <c r="E375" s="118"/>
      <c r="F375" s="118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39"/>
      <c r="U375" s="146"/>
      <c r="V375" s="146"/>
      <c r="W375" s="146"/>
      <c r="X375" s="146"/>
      <c r="Y375" s="146"/>
      <c r="Z375" s="21">
        <f t="shared" si="22"/>
        <v>362</v>
      </c>
      <c r="AA375" s="11">
        <f t="shared" si="23"/>
        <v>0</v>
      </c>
      <c r="AB375" s="11"/>
      <c r="AC375" s="2">
        <f t="shared" si="20"/>
        <v>0.1</v>
      </c>
      <c r="AG375" s="62"/>
      <c r="AH375" s="63"/>
      <c r="AI375" s="64"/>
      <c r="AK375" s="206"/>
      <c r="AL375" s="63"/>
      <c r="AM375" s="207"/>
    </row>
    <row r="376" spans="1:39" ht="12.75">
      <c r="A376" s="75">
        <f t="shared" si="24"/>
        <v>38349</v>
      </c>
      <c r="B376" s="116"/>
      <c r="C376" s="117"/>
      <c r="D376" s="118"/>
      <c r="E376" s="118"/>
      <c r="F376" s="118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39"/>
      <c r="U376" s="146"/>
      <c r="V376" s="146"/>
      <c r="W376" s="146"/>
      <c r="X376" s="146"/>
      <c r="Y376" s="146"/>
      <c r="Z376" s="21">
        <f t="shared" si="22"/>
        <v>363</v>
      </c>
      <c r="AA376" s="11">
        <f t="shared" si="23"/>
        <v>0</v>
      </c>
      <c r="AB376" s="11"/>
      <c r="AC376" s="2">
        <f t="shared" si="20"/>
        <v>0.1</v>
      </c>
      <c r="AG376" s="62"/>
      <c r="AH376" s="63"/>
      <c r="AI376" s="64"/>
      <c r="AK376" s="206"/>
      <c r="AL376" s="63"/>
      <c r="AM376" s="207"/>
    </row>
    <row r="377" spans="1:39" ht="12.75">
      <c r="A377" s="75">
        <f t="shared" si="24"/>
        <v>38350</v>
      </c>
      <c r="B377" s="116"/>
      <c r="C377" s="117"/>
      <c r="D377" s="118"/>
      <c r="E377" s="118"/>
      <c r="F377" s="118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39"/>
      <c r="U377" s="146"/>
      <c r="V377" s="146"/>
      <c r="W377" s="146"/>
      <c r="X377" s="146"/>
      <c r="Y377" s="146"/>
      <c r="Z377" s="21">
        <f t="shared" si="22"/>
        <v>364</v>
      </c>
      <c r="AA377" s="11">
        <f t="shared" si="23"/>
        <v>0</v>
      </c>
      <c r="AB377" s="11"/>
      <c r="AC377" s="2">
        <f t="shared" si="20"/>
        <v>0.1</v>
      </c>
      <c r="AG377" s="62"/>
      <c r="AH377" s="63"/>
      <c r="AI377" s="64"/>
      <c r="AK377" s="206"/>
      <c r="AL377" s="63"/>
      <c r="AM377" s="207"/>
    </row>
    <row r="378" spans="1:39" ht="12.75">
      <c r="A378" s="75">
        <f t="shared" si="24"/>
        <v>38351</v>
      </c>
      <c r="B378" s="116"/>
      <c r="C378" s="117"/>
      <c r="D378" s="118"/>
      <c r="E378" s="118"/>
      <c r="F378" s="118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39"/>
      <c r="U378" s="146"/>
      <c r="V378" s="146"/>
      <c r="W378" s="146"/>
      <c r="X378" s="146"/>
      <c r="Y378" s="146"/>
      <c r="Z378" s="21">
        <f t="shared" si="22"/>
        <v>365</v>
      </c>
      <c r="AA378" s="11">
        <f t="shared" si="23"/>
        <v>0</v>
      </c>
      <c r="AB378" s="11"/>
      <c r="AC378" s="2">
        <f t="shared" si="20"/>
        <v>0.1</v>
      </c>
      <c r="AG378" s="62"/>
      <c r="AH378" s="63"/>
      <c r="AI378" s="64"/>
      <c r="AK378" s="206"/>
      <c r="AL378" s="63"/>
      <c r="AM378" s="207"/>
    </row>
    <row r="379" spans="1:39" ht="12.75">
      <c r="A379" s="75">
        <f t="shared" si="24"/>
        <v>38352</v>
      </c>
      <c r="B379" s="116"/>
      <c r="C379" s="117"/>
      <c r="D379" s="118"/>
      <c r="E379" s="118"/>
      <c r="F379" s="118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39"/>
      <c r="U379" s="146"/>
      <c r="V379" s="146"/>
      <c r="W379" s="146"/>
      <c r="X379" s="146"/>
      <c r="Y379" s="146"/>
      <c r="Z379" s="21">
        <f t="shared" si="22"/>
        <v>366</v>
      </c>
      <c r="AA379" s="11">
        <f t="shared" si="23"/>
        <v>0</v>
      </c>
      <c r="AB379" s="11"/>
      <c r="AC379" s="2">
        <f t="shared" si="20"/>
        <v>0.1</v>
      </c>
      <c r="AG379" s="62"/>
      <c r="AH379" s="63"/>
      <c r="AI379" s="64"/>
      <c r="AK379" s="206"/>
      <c r="AL379" s="63"/>
      <c r="AM379" s="207"/>
    </row>
    <row r="380" spans="1:20" ht="3.75" customHeight="1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</sheetData>
  <sheetProtection sheet="1" objects="1" scenarios="1"/>
  <mergeCells count="4">
    <mergeCell ref="G2:K2"/>
    <mergeCell ref="G4:K4"/>
    <mergeCell ref="G5:K5"/>
    <mergeCell ref="G3:K3"/>
  </mergeCells>
  <conditionalFormatting sqref="G14:S379">
    <cfRule type="cellIs" priority="1" dxfId="3" operator="greaterThan" stopIfTrue="1">
      <formula>$G$4</formula>
    </cfRule>
  </conditionalFormatting>
  <conditionalFormatting sqref="C14:F379">
    <cfRule type="cellIs" priority="2" dxfId="3" operator="greaterThan" stopIfTrue="1">
      <formula>$G$4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W42"/>
  <sheetViews>
    <sheetView showGridLines="0" zoomScale="50" zoomScaleNormal="50"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3" width="16.7109375" style="0" customWidth="1"/>
  </cols>
  <sheetData>
    <row r="2" spans="2:23" ht="48" customHeight="1">
      <c r="B2" s="89"/>
      <c r="C2" s="90" t="str">
        <f>DataEntryValues!G2&amp;"  "&amp;DataEntryValues!G3</f>
        <v>  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0" t="s">
        <v>75</v>
      </c>
      <c r="R2" s="33"/>
      <c r="S2" s="91"/>
      <c r="T2" s="91"/>
      <c r="U2" s="91"/>
      <c r="V2" s="91"/>
      <c r="W2" s="92"/>
    </row>
    <row r="3" spans="2:23" ht="36" customHeight="1">
      <c r="B3" s="65"/>
      <c r="C3" s="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7"/>
      <c r="P3" s="1"/>
      <c r="Q3" s="1"/>
      <c r="R3" s="66"/>
      <c r="S3" s="1"/>
      <c r="T3" s="1"/>
      <c r="U3" s="1"/>
      <c r="V3" s="1"/>
      <c r="W3" s="68"/>
    </row>
    <row r="4" spans="2:23" ht="36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2:23" ht="36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 ht="36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2:23" ht="36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36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36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2:23" ht="36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2:23" ht="36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2:23" ht="36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2:23" ht="36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2:23" ht="36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2:23" ht="36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2:23" ht="36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2:23" ht="3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2:23" ht="36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2:23" ht="36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36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2:23" ht="36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2:23" ht="36" customHeight="1">
      <c r="B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2:23" ht="36" customHeight="1">
      <c r="B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2:23" ht="36" customHeight="1">
      <c r="B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2:23" ht="36" customHeight="1">
      <c r="B25" s="3"/>
      <c r="C25" s="228" t="s">
        <v>50</v>
      </c>
      <c r="D25" s="229"/>
      <c r="E25" s="230"/>
      <c r="F25" s="93" t="s">
        <v>18</v>
      </c>
      <c r="G25" s="93" t="s">
        <v>29</v>
      </c>
      <c r="H25" s="93" t="s">
        <v>17</v>
      </c>
      <c r="I25" s="93" t="s">
        <v>14</v>
      </c>
      <c r="J25" s="94">
        <v>0.95</v>
      </c>
      <c r="K25" s="94" t="s">
        <v>97</v>
      </c>
      <c r="L25" s="94" t="s">
        <v>98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2:23" ht="36" customHeight="1">
      <c r="B26" s="3"/>
      <c r="C26" s="226"/>
      <c r="D26" s="227"/>
      <c r="E26" s="96"/>
      <c r="F26" s="93" t="s">
        <v>28</v>
      </c>
      <c r="G26" s="93" t="s">
        <v>28</v>
      </c>
      <c r="H26" s="93" t="s">
        <v>28</v>
      </c>
      <c r="I26" s="93"/>
      <c r="J26" s="94" t="s">
        <v>28</v>
      </c>
      <c r="K26" s="94" t="s">
        <v>52</v>
      </c>
      <c r="L26" s="94" t="s">
        <v>52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2:23" ht="36" customHeight="1">
      <c r="B27" s="3"/>
      <c r="C27" s="97" t="s">
        <v>48</v>
      </c>
      <c r="D27" s="98"/>
      <c r="E27" s="99"/>
      <c r="F27" s="31">
        <f>IF(SUM(Raw)=0,,AVERAGE(Raw))</f>
        <v>0</v>
      </c>
      <c r="G27" s="31">
        <f>IF(SUM(Raw)=0,,MIN(Raw))</f>
        <v>0</v>
      </c>
      <c r="H27" s="31">
        <f>IF(SUM(Raw)=0,,MAX(Raw))</f>
        <v>0</v>
      </c>
      <c r="I27" s="46" t="s">
        <v>15</v>
      </c>
      <c r="J27" s="31">
        <f>IF(SUM(Raw)=0,,PERCENTILE(Raw,0.95))</f>
        <v>0</v>
      </c>
      <c r="K27" s="46" t="s">
        <v>15</v>
      </c>
      <c r="L27" s="46" t="s">
        <v>15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3" ht="36" customHeight="1">
      <c r="B28" s="55"/>
      <c r="C28" s="100" t="s">
        <v>49</v>
      </c>
      <c r="D28" s="101"/>
      <c r="E28" s="99"/>
      <c r="F28" s="30">
        <f>IF(SUM(DataEntryValues!$AB$14:$AB$368)=0,,AVERAGE(DataEntryValues!$AB$14:$AB$368))</f>
        <v>0</v>
      </c>
      <c r="G28" s="30">
        <f>IF(SUM(DataEntryValues!$AB$14:$AB$368)=0,,MIN(DataEntryValues!$AB$14:$AB$368))</f>
        <v>0</v>
      </c>
      <c r="H28" s="30">
        <f>(IF(SUM(DataEntryValues!$AB$14:$AB$368)=0,,MAX(DataEntryValues!$AB$14:$AB$368)))</f>
        <v>0</v>
      </c>
      <c r="I28" s="47">
        <f>IF(SUM(Raw)=0,,IF(SUM(MaxFilterPlot)=0,,RSQ(Raw,MaxFilterPlot)))</f>
        <v>0</v>
      </c>
      <c r="J28" s="30">
        <f>IF(SUM(MaxFilterPlot)=0,,PERCENTILE(MaxFilterPlot,0.95))</f>
        <v>0</v>
      </c>
      <c r="K28" s="31">
        <f>IF(SUM(MaxFilterPlot)=0,,100*FREQUENCY(MaxFilterPlot,DataEntryValues!G4)/COUNT(MaxFilterPlot))</f>
        <v>0</v>
      </c>
      <c r="L28" s="46" t="s">
        <v>15</v>
      </c>
      <c r="M28" s="60"/>
      <c r="N28" s="48"/>
      <c r="O28" s="4"/>
      <c r="P28" s="4"/>
      <c r="Q28" s="4"/>
      <c r="R28" s="4"/>
      <c r="S28" s="4"/>
      <c r="T28" s="4"/>
      <c r="U28" s="4"/>
      <c r="V28" s="4"/>
      <c r="W28" s="5"/>
    </row>
    <row r="29" spans="2:23" ht="36" customHeight="1">
      <c r="B29" s="55"/>
      <c r="C29" s="100" t="s">
        <v>54</v>
      </c>
      <c r="D29" s="101"/>
      <c r="E29" s="99"/>
      <c r="F29" s="30">
        <f>IF(SUM(Comb)=0,,AVERAGE(Comb))</f>
        <v>0</v>
      </c>
      <c r="G29" s="30">
        <f>IF(SUM(Comb)=0,,MIN(Comb))</f>
        <v>0</v>
      </c>
      <c r="H29" s="30">
        <f>IF(SUM(Comb)=0,,MAX(Comb))</f>
        <v>0</v>
      </c>
      <c r="I29" s="47">
        <f>IF(SUM(Raw)=0,,IF(SUM(Comb)=0,,RSQ(Raw,Comb)))</f>
        <v>0</v>
      </c>
      <c r="J29" s="30">
        <f>IF(SUM(Comb)=0,,PERCENTILE(Comb,0.95))</f>
        <v>0</v>
      </c>
      <c r="K29" s="31">
        <f>IF(SUM(Comb)=0,,100*FREQUENCY(Comb,DataEntryValues!G4)/COUNT(Comb))</f>
        <v>0</v>
      </c>
      <c r="L29" s="31">
        <f>IF(SUM(Comb)=0,,100*FREQUENCY(Comb,DataEntryValues!G5)/COUNT(Comb))</f>
        <v>0</v>
      </c>
      <c r="M29" s="49"/>
      <c r="N29" s="49"/>
      <c r="O29" s="4"/>
      <c r="P29" s="4"/>
      <c r="Q29" s="4"/>
      <c r="R29" s="4"/>
      <c r="S29" s="4"/>
      <c r="T29" s="4"/>
      <c r="U29" s="4"/>
      <c r="V29" s="4"/>
      <c r="W29" s="5"/>
    </row>
    <row r="30" spans="2:23" ht="36" customHeight="1">
      <c r="B30" s="6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"/>
      <c r="P30" s="4"/>
      <c r="Q30" s="4"/>
      <c r="R30" s="4"/>
      <c r="S30" s="4"/>
      <c r="T30" s="4"/>
      <c r="U30" s="4"/>
      <c r="V30" s="4"/>
      <c r="W30" s="5"/>
    </row>
    <row r="31" spans="2:23" ht="36" customHeight="1">
      <c r="B31" s="61"/>
      <c r="C31" s="51" t="s">
        <v>83</v>
      </c>
      <c r="D31" s="51"/>
      <c r="E31" s="51"/>
      <c r="F31" s="51"/>
      <c r="G31" s="51"/>
      <c r="H31" s="121"/>
      <c r="I31" s="51"/>
      <c r="J31" s="51"/>
      <c r="K31" s="51"/>
      <c r="L31" s="51"/>
      <c r="M31" s="51"/>
      <c r="N31" s="51"/>
      <c r="O31" s="4"/>
      <c r="P31" s="4"/>
      <c r="Q31" s="4"/>
      <c r="R31" s="4"/>
      <c r="S31" s="4"/>
      <c r="T31" s="4"/>
      <c r="U31" s="4"/>
      <c r="V31" s="4"/>
      <c r="W31" s="5"/>
    </row>
    <row r="32" spans="2:23" ht="36" customHeight="1">
      <c r="B32" s="61"/>
      <c r="C32" s="51" t="s">
        <v>84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"/>
      <c r="P32" s="4"/>
      <c r="Q32" s="4"/>
      <c r="R32" s="4"/>
      <c r="S32" s="4"/>
      <c r="T32" s="4"/>
      <c r="U32" s="4"/>
      <c r="V32" s="4"/>
      <c r="W32" s="5"/>
    </row>
    <row r="33" spans="2:23" ht="36" customHeight="1">
      <c r="B33" s="61"/>
      <c r="C33" s="51" t="s">
        <v>100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"/>
      <c r="P33" s="4"/>
      <c r="Q33" s="4"/>
      <c r="R33" s="4"/>
      <c r="S33" s="4"/>
      <c r="T33" s="4"/>
      <c r="U33" s="4"/>
      <c r="V33" s="4"/>
      <c r="W33" s="5"/>
    </row>
    <row r="34" spans="2:23" ht="36" customHeight="1">
      <c r="B34" s="61"/>
      <c r="C34" s="51" t="s">
        <v>99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"/>
      <c r="P34" s="4"/>
      <c r="Q34" s="4"/>
      <c r="R34" s="4"/>
      <c r="S34" s="4"/>
      <c r="T34" s="4"/>
      <c r="U34" s="4"/>
      <c r="V34" s="4"/>
      <c r="W34" s="5"/>
    </row>
    <row r="35" spans="2:23" ht="36" customHeight="1">
      <c r="B35" s="6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"/>
      <c r="P35" s="4"/>
      <c r="Q35" s="4"/>
      <c r="R35" s="4"/>
      <c r="S35" s="4"/>
      <c r="T35" s="4"/>
      <c r="U35" s="4"/>
      <c r="V35" s="4"/>
      <c r="W35" s="5"/>
    </row>
    <row r="36" spans="2:23" ht="36" customHeight="1">
      <c r="B36" s="6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"/>
      <c r="P36" s="4"/>
      <c r="Q36" s="4"/>
      <c r="R36" s="4"/>
      <c r="S36" s="4"/>
      <c r="T36" s="4"/>
      <c r="U36" s="4"/>
      <c r="V36" s="4"/>
      <c r="W36" s="5"/>
    </row>
    <row r="37" spans="2:23" ht="36" customHeight="1">
      <c r="B37" s="6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"/>
      <c r="P37" s="4"/>
      <c r="Q37" s="4"/>
      <c r="R37" s="4"/>
      <c r="S37" s="4"/>
      <c r="T37" s="4"/>
      <c r="U37" s="4"/>
      <c r="V37" s="4"/>
      <c r="W37" s="5"/>
    </row>
    <row r="38" spans="2:23" ht="36" customHeight="1">
      <c r="B38" s="6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"/>
      <c r="P38" s="4"/>
      <c r="Q38" s="4"/>
      <c r="R38" s="4"/>
      <c r="S38" s="4"/>
      <c r="T38" s="4"/>
      <c r="U38" s="4"/>
      <c r="V38" s="4"/>
      <c r="W38" s="5"/>
    </row>
    <row r="39" spans="2:23" ht="36" customHeight="1">
      <c r="B39" s="6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4"/>
      <c r="P39" s="4"/>
      <c r="Q39" s="4"/>
      <c r="R39" s="4"/>
      <c r="S39" s="4"/>
      <c r="T39" s="4"/>
      <c r="U39" s="4"/>
      <c r="V39" s="4"/>
      <c r="W39" s="5"/>
    </row>
    <row r="40" spans="2:23" ht="36" customHeight="1">
      <c r="B40" s="6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4"/>
      <c r="P40" s="4"/>
      <c r="Q40" s="4"/>
      <c r="R40" s="4"/>
      <c r="S40" s="4"/>
      <c r="T40" s="4"/>
      <c r="U40" s="4"/>
      <c r="V40" s="4"/>
      <c r="W40" s="5"/>
    </row>
    <row r="41" spans="2:23" ht="36" customHeight="1">
      <c r="B41" s="6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"/>
      <c r="P41" s="4"/>
      <c r="Q41" s="4"/>
      <c r="R41" s="4"/>
      <c r="S41" s="4"/>
      <c r="T41" s="4"/>
      <c r="U41" s="4"/>
      <c r="V41" s="4"/>
      <c r="W41" s="5"/>
    </row>
    <row r="42" spans="2:23" ht="36" customHeight="1">
      <c r="B42" s="6"/>
      <c r="C42" s="140" t="str">
        <f>Instructions!B1</f>
        <v>Optimization Assessment Software - Version 28 DF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</row>
  </sheetData>
  <sheetProtection sheet="1" objects="1" scenarios="1"/>
  <mergeCells count="2">
    <mergeCell ref="C26:D26"/>
    <mergeCell ref="C25:E25"/>
  </mergeCells>
  <conditionalFormatting sqref="H31 F27:J29">
    <cfRule type="cellIs" priority="1" dxfId="2" operator="equal" stopIfTrue="1">
      <formula>0</formula>
    </cfRule>
  </conditionalFormatting>
  <printOptions horizontalCentered="1"/>
  <pageMargins left="0.25" right="0.25" top="0.5" bottom="0.25" header="0.5" footer="0.5"/>
  <pageSetup fitToHeight="1" fitToWidth="1" horizontalDpi="300" verticalDpi="300" orientation="landscape" scale="3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B41"/>
  <sheetViews>
    <sheetView showGridLines="0" showZeros="0" zoomScale="50" zoomScaleNormal="50" zoomScaleSheetLayoutView="25" zoomScalePageLayoutView="0" workbookViewId="0" topLeftCell="C12">
      <selection activeCell="C40" sqref="C40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4" width="16.7109375" style="0" customWidth="1"/>
    <col min="5" max="7" width="15.7109375" style="0" customWidth="1"/>
    <col min="8" max="16" width="16.7109375" style="0" customWidth="1"/>
    <col min="17" max="27" width="18.7109375" style="0" customWidth="1"/>
    <col min="28" max="28" width="8.7109375" style="0" customWidth="1"/>
  </cols>
  <sheetData>
    <row r="2" spans="2:28" ht="48" customHeight="1">
      <c r="B2" s="89"/>
      <c r="C2" s="90" t="str">
        <f>DataEntryValues!G2&amp;"  "&amp;DataEntryValues!G3</f>
        <v>  </v>
      </c>
      <c r="D2" s="90"/>
      <c r="E2" s="108"/>
      <c r="F2" s="108"/>
      <c r="G2" s="108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0"/>
      <c r="V2" s="91"/>
      <c r="W2" s="91"/>
      <c r="X2" s="90" t="s">
        <v>56</v>
      </c>
      <c r="Y2" s="91"/>
      <c r="Z2" s="91"/>
      <c r="AA2" s="91"/>
      <c r="AB2" s="92"/>
    </row>
    <row r="3" spans="2:28" ht="48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9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2:28" ht="4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ht="48" customHeight="1">
      <c r="B5" s="3"/>
      <c r="C5" s="102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  <c r="V5" s="203" t="s">
        <v>161</v>
      </c>
      <c r="W5" s="193"/>
      <c r="X5" s="194"/>
      <c r="Y5" s="193"/>
      <c r="Z5" s="193"/>
      <c r="AA5" s="194"/>
      <c r="AB5" s="5"/>
    </row>
    <row r="6" spans="2:28" ht="48" customHeight="1">
      <c r="B6" s="3"/>
      <c r="C6" s="103"/>
      <c r="D6" s="209" t="s">
        <v>160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0"/>
      <c r="V6" s="231" t="s">
        <v>158</v>
      </c>
      <c r="W6" s="232"/>
      <c r="X6" s="233"/>
      <c r="Y6" s="231" t="s">
        <v>46</v>
      </c>
      <c r="Z6" s="232"/>
      <c r="AA6" s="233"/>
      <c r="AB6" s="5"/>
    </row>
    <row r="7" spans="2:28" ht="48" customHeight="1">
      <c r="B7" s="3"/>
      <c r="C7" s="95"/>
      <c r="D7" s="106" t="s">
        <v>4</v>
      </c>
      <c r="E7" s="106" t="s">
        <v>5</v>
      </c>
      <c r="F7" s="106" t="s">
        <v>6</v>
      </c>
      <c r="G7" s="106" t="s">
        <v>7</v>
      </c>
      <c r="H7" s="104" t="s">
        <v>9</v>
      </c>
      <c r="I7" s="104" t="s">
        <v>10</v>
      </c>
      <c r="J7" s="104" t="s">
        <v>11</v>
      </c>
      <c r="K7" s="104" t="s">
        <v>12</v>
      </c>
      <c r="L7" s="104" t="s">
        <v>86</v>
      </c>
      <c r="M7" s="104" t="s">
        <v>87</v>
      </c>
      <c r="N7" s="104" t="s">
        <v>88</v>
      </c>
      <c r="O7" s="104" t="s">
        <v>89</v>
      </c>
      <c r="P7" s="105" t="s">
        <v>145</v>
      </c>
      <c r="Q7" s="106" t="s">
        <v>146</v>
      </c>
      <c r="R7" s="106" t="s">
        <v>147</v>
      </c>
      <c r="S7" s="106" t="s">
        <v>148</v>
      </c>
      <c r="T7" s="106" t="s">
        <v>158</v>
      </c>
      <c r="U7" s="106" t="s">
        <v>46</v>
      </c>
      <c r="V7" s="149">
        <v>0.3</v>
      </c>
      <c r="W7" s="149">
        <v>0.2</v>
      </c>
      <c r="X7" s="149">
        <v>0.1</v>
      </c>
      <c r="Y7" s="149">
        <v>0.3</v>
      </c>
      <c r="Z7" s="149">
        <v>0.2</v>
      </c>
      <c r="AA7" s="149">
        <v>0.1</v>
      </c>
      <c r="AB7" s="5"/>
    </row>
    <row r="8" spans="2:28" ht="48" customHeight="1">
      <c r="B8" s="3"/>
      <c r="C8" s="214">
        <v>37987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43"/>
      <c r="X8" s="142"/>
      <c r="Y8" s="123"/>
      <c r="Z8" s="143"/>
      <c r="AA8" s="142"/>
      <c r="AB8" s="5"/>
    </row>
    <row r="9" spans="2:28" ht="48" customHeight="1">
      <c r="B9" s="3"/>
      <c r="C9" s="107">
        <v>38018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69"/>
      <c r="X9" s="70"/>
      <c r="Y9" s="113"/>
      <c r="Z9" s="69"/>
      <c r="AA9" s="70"/>
      <c r="AB9" s="5"/>
    </row>
    <row r="10" spans="2:28" ht="48" customHeight="1">
      <c r="B10" s="3"/>
      <c r="C10" s="214">
        <v>38047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43"/>
      <c r="X10" s="142"/>
      <c r="Y10" s="123"/>
      <c r="Z10" s="143"/>
      <c r="AA10" s="142"/>
      <c r="AB10" s="5"/>
    </row>
    <row r="11" spans="2:28" ht="48" customHeight="1">
      <c r="B11" s="3"/>
      <c r="C11" s="107">
        <v>38078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69"/>
      <c r="X11" s="70"/>
      <c r="Y11" s="113"/>
      <c r="Z11" s="69"/>
      <c r="AA11" s="70"/>
      <c r="AB11" s="5"/>
    </row>
    <row r="12" spans="2:28" ht="48" customHeight="1">
      <c r="B12" s="3"/>
      <c r="C12" s="214">
        <v>38108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43"/>
      <c r="X12" s="142"/>
      <c r="Y12" s="123"/>
      <c r="Z12" s="143"/>
      <c r="AA12" s="142"/>
      <c r="AB12" s="5"/>
    </row>
    <row r="13" spans="2:28" ht="48" customHeight="1">
      <c r="B13" s="3"/>
      <c r="C13" s="107">
        <v>38139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69"/>
      <c r="X13" s="70"/>
      <c r="Y13" s="113"/>
      <c r="Z13" s="69"/>
      <c r="AA13" s="70"/>
      <c r="AB13" s="5"/>
    </row>
    <row r="14" spans="2:28" ht="48" customHeight="1">
      <c r="B14" s="3"/>
      <c r="C14" s="214">
        <v>38169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43"/>
      <c r="X14" s="142"/>
      <c r="Y14" s="123"/>
      <c r="Z14" s="143"/>
      <c r="AA14" s="142"/>
      <c r="AB14" s="5"/>
    </row>
    <row r="15" spans="2:28" ht="48" customHeight="1">
      <c r="B15" s="3"/>
      <c r="C15" s="107">
        <v>38200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69"/>
      <c r="X15" s="70"/>
      <c r="Y15" s="113"/>
      <c r="Z15" s="69"/>
      <c r="AA15" s="70"/>
      <c r="AB15" s="5"/>
    </row>
    <row r="16" spans="2:28" ht="48" customHeight="1">
      <c r="B16" s="3"/>
      <c r="C16" s="214">
        <v>38231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43"/>
      <c r="X16" s="142"/>
      <c r="Y16" s="123"/>
      <c r="Z16" s="143"/>
      <c r="AA16" s="142"/>
      <c r="AB16" s="5"/>
    </row>
    <row r="17" spans="2:28" ht="48" customHeight="1">
      <c r="B17" s="3"/>
      <c r="C17" s="107">
        <v>38261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69"/>
      <c r="X17" s="70"/>
      <c r="Y17" s="113"/>
      <c r="Z17" s="69"/>
      <c r="AA17" s="70"/>
      <c r="AB17" s="5"/>
    </row>
    <row r="18" spans="2:28" ht="48" customHeight="1">
      <c r="B18" s="3"/>
      <c r="C18" s="214">
        <v>38292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43"/>
      <c r="X18" s="142"/>
      <c r="Y18" s="123"/>
      <c r="Z18" s="143"/>
      <c r="AA18" s="142"/>
      <c r="AB18" s="5"/>
    </row>
    <row r="19" spans="2:28" ht="48" customHeight="1" thickBot="1">
      <c r="B19" s="3"/>
      <c r="C19" s="179">
        <v>38322</v>
      </c>
      <c r="D19" s="113"/>
      <c r="E19" s="113"/>
      <c r="F19" s="113"/>
      <c r="G19" s="208"/>
      <c r="H19" s="208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215"/>
      <c r="U19" s="215"/>
      <c r="V19" s="215"/>
      <c r="W19" s="216"/>
      <c r="X19" s="217"/>
      <c r="Y19" s="215"/>
      <c r="Z19" s="216"/>
      <c r="AA19" s="217"/>
      <c r="AB19" s="5"/>
    </row>
    <row r="20" spans="2:28" ht="48" customHeight="1" thickTop="1">
      <c r="B20" s="3"/>
      <c r="C20" s="181" t="s">
        <v>141</v>
      </c>
      <c r="D20" s="182">
        <f>IF(SUM(DataEntryValues!C14:C379)=0,,PERCENTILE(DataEntryValues!C14:C379,0.95))</f>
        <v>0</v>
      </c>
      <c r="E20" s="182">
        <f>IF(SUM(DataEntryValues!D14:D379)=0,,PERCENTILE(DataEntryValues!D14:D379,0.95))</f>
        <v>0</v>
      </c>
      <c r="F20" s="182">
        <f>IF(SUM(DataEntryValues!E14:E379)=0,,PERCENTILE(DataEntryValues!E14:E379,0.95))</f>
        <v>0</v>
      </c>
      <c r="G20" s="195">
        <f>IF(SUM(DataEntryValues!F14:F379)=0,,PERCENTILE(DataEntryValues!F14:F379,0.95))</f>
        <v>0</v>
      </c>
      <c r="H20" s="195">
        <f>IF(SUM(DataEntryValues!G14:G379)=0,,PERCENTILE(DataEntryValues!G14:G379,0.95))</f>
        <v>0</v>
      </c>
      <c r="I20" s="182">
        <f>IF(SUM(DataEntryValues!H14:H379)=0,,PERCENTILE(DataEntryValues!H14:H379,0.95))</f>
        <v>0</v>
      </c>
      <c r="J20" s="182">
        <f>IF(SUM(DataEntryValues!I14:I379)=0,,PERCENTILE(DataEntryValues!I14:I379,0.95))</f>
        <v>0</v>
      </c>
      <c r="K20" s="182">
        <f>IF(SUM(DataEntryValues!J14:J379)=0,,PERCENTILE(DataEntryValues!J14:J379,0.95))</f>
        <v>0</v>
      </c>
      <c r="L20" s="182">
        <f>IF(SUM(DataEntryValues!K14:K379)=0,,PERCENTILE(DataEntryValues!K14:K379,0.95))</f>
        <v>0</v>
      </c>
      <c r="M20" s="182">
        <f>IF(SUM(DataEntryValues!L14:L379)=0,,PERCENTILE(DataEntryValues!L14:L379,0.95))</f>
        <v>0</v>
      </c>
      <c r="N20" s="182">
        <f>IF(SUM(DataEntryValues!M14:M379)=0,,PERCENTILE(DataEntryValues!M14:M379,0.95))</f>
        <v>0</v>
      </c>
      <c r="O20" s="182">
        <f>IF(SUM(DataEntryValues!N14:N379)=0,,PERCENTILE(DataEntryValues!N14:N379,0.95))</f>
        <v>0</v>
      </c>
      <c r="P20" s="182">
        <f>IF(SUM(DataEntryValues!O14:O379)=0,,PERCENTILE(DataEntryValues!O14:O379,0.95))</f>
        <v>0</v>
      </c>
      <c r="Q20" s="182">
        <f>IF(SUM(DataEntryValues!P14:P379)=0,,PERCENTILE(DataEntryValues!P14:P379,0.95))</f>
        <v>0</v>
      </c>
      <c r="R20" s="182">
        <f>IF(SUM(DataEntryValues!Q14:Q379)=0,,PERCENTILE(DataEntryValues!Q14:Q379,0.95))</f>
        <v>0</v>
      </c>
      <c r="S20" s="182">
        <f>IF(SUM(DataEntryValues!R14:R379)=0,,PERCENTILE(DataEntryValues!R14:R379,0.95))</f>
        <v>0</v>
      </c>
      <c r="T20" s="182">
        <f>IF(SUM(DataEntryValues!C14:R379)=0,,PERCENTILE(DataEntryValues!C14:R379,0.95))</f>
        <v>0</v>
      </c>
      <c r="U20" s="184">
        <f>IF(SUM(DataEntryValues!S14:S379)=0,,PERCENTILE(DataEntryValues!S14:S379,0.95))</f>
        <v>0</v>
      </c>
      <c r="V20" s="189"/>
      <c r="W20" s="190"/>
      <c r="X20" s="190"/>
      <c r="Y20" s="190"/>
      <c r="Z20" s="190"/>
      <c r="AA20" s="191"/>
      <c r="AB20" s="5"/>
    </row>
    <row r="21" spans="2:28" ht="48" customHeight="1">
      <c r="B21" s="3"/>
      <c r="C21" s="180" t="s">
        <v>140</v>
      </c>
      <c r="D21" s="183">
        <f>IF(SUM(DataEntryValues!C14:C379)=0,,FREQUENCY(DataEntryValues!C14:C379,DataEntryValues!G4)/COUNT(DataEntryValues!C14:C379))</f>
        <v>0</v>
      </c>
      <c r="E21" s="183">
        <f>IF(SUM(DataEntryValues!D14:D379)=0,,FREQUENCY(DataEntryValues!D14:D379,DataEntryValues!G4)/COUNT(DataEntryValues!D14:D379))</f>
        <v>0</v>
      </c>
      <c r="F21" s="183">
        <f>IF(SUM(DataEntryValues!E14:E379)=0,,FREQUENCY(DataEntryValues!E14:E379,DataEntryValues!G4)/COUNT(DataEntryValues!E14:E379))</f>
        <v>0</v>
      </c>
      <c r="G21" s="183">
        <f>IF(SUM(DataEntryValues!F14:F379)=0,,FREQUENCY(DataEntryValues!F14:F379,DataEntryValues!G4)/COUNT(DataEntryValues!F14:F379))</f>
        <v>0</v>
      </c>
      <c r="H21" s="183">
        <f>IF(SUM(DataEntryValues!G14:G379)=0,,FREQUENCY(DataEntryValues!G14:G379,DataEntryValues!$G$4)/COUNT(DataEntryValues!G14:G379))</f>
        <v>0</v>
      </c>
      <c r="I21" s="183">
        <f>IF(SUM(DataEntryValues!H14:H379)=0,,FREQUENCY(DataEntryValues!H14:H379,DataEntryValues!$G$4)/COUNT(DataEntryValues!H14:H379))</f>
        <v>0</v>
      </c>
      <c r="J21" s="183">
        <f>IF(SUM(DataEntryValues!I14:I379)=0,,FREQUENCY(DataEntryValues!I14:I379,DataEntryValues!$G$4)/COUNT(DataEntryValues!I14:I379))</f>
        <v>0</v>
      </c>
      <c r="K21" s="183">
        <f>IF(SUM(DataEntryValues!J14:J379)=0,,FREQUENCY(DataEntryValues!J14:J379,DataEntryValues!$G$4)/COUNT(DataEntryValues!J14:J379))</f>
        <v>0</v>
      </c>
      <c r="L21" s="183">
        <f>IF(SUM(DataEntryValues!K14:K379)=0,,FREQUENCY(DataEntryValues!K14:K379,DataEntryValues!$G$4)/COUNT(DataEntryValues!K14:K379))</f>
        <v>0</v>
      </c>
      <c r="M21" s="183">
        <f>IF(SUM(DataEntryValues!L14:L379)=0,,FREQUENCY(DataEntryValues!L14:L379,DataEntryValues!$G$4)/COUNT(DataEntryValues!L14:L379))</f>
        <v>0</v>
      </c>
      <c r="N21" s="183">
        <f>IF(SUM(DataEntryValues!M14:M379)=0,,FREQUENCY(DataEntryValues!M14:M379,DataEntryValues!$G$4)/COUNT(DataEntryValues!M14:M379))</f>
        <v>0</v>
      </c>
      <c r="O21" s="183">
        <f>IF(SUM(DataEntryValues!N14:N379)=0,,FREQUENCY(DataEntryValues!N14:N379,DataEntryValues!$G$4)/COUNT(DataEntryValues!N14:N379))</f>
        <v>0</v>
      </c>
      <c r="P21" s="183">
        <f>IF(SUM(DataEntryValues!O14:O379)=0,,FREQUENCY(DataEntryValues!O14:O379,DataEntryValues!$G$4)/COUNT(DataEntryValues!O14:O379))</f>
        <v>0</v>
      </c>
      <c r="Q21" s="183">
        <f>IF(SUM(DataEntryValues!P14:P379)=0,,FREQUENCY(DataEntryValues!P14:P379,DataEntryValues!$G$4)/COUNT(DataEntryValues!P14:P379))</f>
        <v>0</v>
      </c>
      <c r="R21" s="183">
        <f>IF(SUM(DataEntryValues!Q14:Q379)=0,,FREQUENCY(DataEntryValues!Q14:Q379,DataEntryValues!$G$4)/COUNT(DataEntryValues!Q14:Q379))</f>
        <v>0</v>
      </c>
      <c r="S21" s="183">
        <f>IF(SUM(DataEntryValues!R14:R379)=0,,FREQUENCY(DataEntryValues!R14:R379,DataEntryValues!$G$4)/COUNT(DataEntryValues!R14:R379))</f>
        <v>0</v>
      </c>
      <c r="T21" s="183">
        <f>IF(SUM(DataEntryValues!C14:R379)=0,,FREQUENCY(DataEntryValues!C14:R379,DataEntryValues!$G$4)/COUNT(DataEntryValues!C14:R379))</f>
        <v>0</v>
      </c>
      <c r="U21" s="185">
        <f>IF(SUM(DataEntryValues!S14:S379)=0,,FREQUENCY(DataEntryValues!S14:S379,DataEntryValues!$G$4)/COUNT(DataEntryValues!S14:S379))</f>
        <v>0</v>
      </c>
      <c r="V21" s="187"/>
      <c r="W21" s="186"/>
      <c r="X21" s="186"/>
      <c r="Y21" s="186"/>
      <c r="Z21" s="186"/>
      <c r="AA21" s="188"/>
      <c r="AB21" s="5"/>
    </row>
    <row r="22" spans="2:28" ht="48" customHeight="1">
      <c r="B22" s="3"/>
      <c r="C22" s="4"/>
      <c r="D22" s="19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/>
    </row>
    <row r="23" spans="2:28" ht="48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/>
    </row>
    <row r="24" spans="2:28" ht="48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28" ht="48" customHeight="1">
      <c r="B25" s="54"/>
      <c r="C25" s="1"/>
      <c r="D25" s="1"/>
      <c r="E25" s="1"/>
      <c r="F25" s="1"/>
      <c r="G25" s="1"/>
      <c r="H25" s="50"/>
      <c r="I25" s="51"/>
      <c r="J25" s="52"/>
      <c r="K25" s="50"/>
      <c r="L25" s="5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</row>
    <row r="26" spans="2:28" ht="48" customHeight="1">
      <c r="B26" s="54"/>
      <c r="C26" s="1"/>
      <c r="D26" s="1"/>
      <c r="E26" s="1"/>
      <c r="F26" s="1"/>
      <c r="G26" s="1"/>
      <c r="H26" s="50"/>
      <c r="I26" s="51"/>
      <c r="J26" s="53"/>
      <c r="K26" s="50"/>
      <c r="L26" s="5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</row>
    <row r="27" spans="2:28" ht="48" customHeight="1">
      <c r="B27" s="54"/>
      <c r="C27" s="1"/>
      <c r="D27" s="1"/>
      <c r="E27" s="1"/>
      <c r="F27" s="1"/>
      <c r="G27" s="1"/>
      <c r="H27" s="51"/>
      <c r="I27" s="51"/>
      <c r="J27" s="53"/>
      <c r="K27" s="51"/>
      <c r="L27" s="5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</row>
    <row r="28" spans="2:28" ht="48" customHeigh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/>
    </row>
    <row r="29" spans="2:28" ht="48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/>
    </row>
    <row r="30" spans="2:28" ht="48" customHeight="1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</row>
    <row r="31" spans="2:28" ht="48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/>
    </row>
    <row r="32" spans="2:28" ht="48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</row>
    <row r="33" spans="2:28" ht="48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"/>
    </row>
    <row r="34" spans="2:28" ht="48" customHeight="1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2:28" ht="48" customHeigh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/>
    </row>
    <row r="36" spans="2:28" ht="48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2:28" ht="48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2:28" ht="48" customHeight="1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2:28" ht="48" customHeight="1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2:28" ht="48" customHeight="1">
      <c r="B40" s="3"/>
      <c r="C40" s="141"/>
      <c r="D40" s="141" t="str">
        <f>Instructions!B1</f>
        <v>Optimization Assessment Software - Version 28 DF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2:28" ht="12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</sheetData>
  <sheetProtection sheet="1" objects="1" scenarios="1"/>
  <mergeCells count="2">
    <mergeCell ref="V6:X6"/>
    <mergeCell ref="Y6:AA6"/>
  </mergeCells>
  <conditionalFormatting sqref="U8:U19">
    <cfRule type="cellIs" priority="1" dxfId="0" operator="equal" stopIfTrue="1">
      <formula>MAX($J8:$V8)</formula>
    </cfRule>
  </conditionalFormatting>
  <conditionalFormatting sqref="D8:S19">
    <cfRule type="cellIs" priority="2" dxfId="0" operator="equal" stopIfTrue="1">
      <formula>MAX($D8:$S8)</formula>
    </cfRule>
  </conditionalFormatting>
  <printOptions horizontalCentered="1"/>
  <pageMargins left="0.25" right="0.25" top="0.5" bottom="0.25" header="0.5" footer="0.5"/>
  <pageSetup fitToHeight="1" fitToWidth="1" horizontalDpi="300" verticalDpi="300" orientation="landscape" scale="2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"/>
  <sheetViews>
    <sheetView showGridLines="0" zoomScalePageLayoutView="0" workbookViewId="0" topLeftCell="A1">
      <selection activeCell="A18" sqref="A18"/>
    </sheetView>
  </sheetViews>
  <sheetFormatPr defaultColWidth="9.140625" defaultRowHeight="12.75"/>
  <sheetData>
    <row r="1" spans="1:13" ht="15.75">
      <c r="A1" s="234" t="s">
        <v>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"/>
  <sheetViews>
    <sheetView showGridLines="0" zoomScalePageLayoutView="0" workbookViewId="0" topLeftCell="A1">
      <selection activeCell="D2" sqref="D2"/>
    </sheetView>
  </sheetViews>
  <sheetFormatPr defaultColWidth="9.140625" defaultRowHeight="12.75"/>
  <sheetData>
    <row r="1" spans="1:13" ht="15.75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"/>
  <dimension ref="A1:M1"/>
  <sheetViews>
    <sheetView showGridLines="0" zoomScalePageLayoutView="0" workbookViewId="0" topLeftCell="A1">
      <selection activeCell="A1" sqref="A1:M1"/>
    </sheetView>
  </sheetViews>
  <sheetFormatPr defaultColWidth="9.140625" defaultRowHeight="12.75"/>
  <sheetData>
    <row r="1" spans="1:13" ht="15.75">
      <c r="A1" s="234" t="s">
        <v>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F47"/>
  <sheetViews>
    <sheetView showZeros="0" zoomScalePageLayoutView="0" workbookViewId="0" topLeftCell="G1">
      <selection activeCell="A3" sqref="A3:Y3"/>
    </sheetView>
  </sheetViews>
  <sheetFormatPr defaultColWidth="9.140625" defaultRowHeight="12.75"/>
  <sheetData>
    <row r="1" spans="1:25" ht="12.75">
      <c r="A1" s="45"/>
      <c r="B1" s="201" t="s">
        <v>155</v>
      </c>
      <c r="C1" s="196"/>
      <c r="D1" s="196"/>
      <c r="E1" s="196"/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 t="s">
        <v>157</v>
      </c>
      <c r="U1" s="198"/>
      <c r="V1" s="199"/>
      <c r="W1" s="198" t="s">
        <v>156</v>
      </c>
      <c r="X1" s="198"/>
      <c r="Y1" s="199"/>
    </row>
    <row r="2" spans="1:25" ht="12.75">
      <c r="A2" s="56" t="s">
        <v>2</v>
      </c>
      <c r="B2" s="122" t="s">
        <v>20</v>
      </c>
      <c r="C2" s="122" t="s">
        <v>21</v>
      </c>
      <c r="D2" s="122" t="s">
        <v>22</v>
      </c>
      <c r="E2" s="122" t="s">
        <v>23</v>
      </c>
      <c r="F2" s="57" t="s">
        <v>24</v>
      </c>
      <c r="G2" s="57" t="s">
        <v>25</v>
      </c>
      <c r="H2" s="57" t="s">
        <v>26</v>
      </c>
      <c r="I2" s="57" t="s">
        <v>27</v>
      </c>
      <c r="J2" s="57" t="s">
        <v>90</v>
      </c>
      <c r="K2" s="57" t="s">
        <v>91</v>
      </c>
      <c r="L2" s="57" t="s">
        <v>92</v>
      </c>
      <c r="M2" s="57" t="s">
        <v>93</v>
      </c>
      <c r="N2" s="57" t="s">
        <v>149</v>
      </c>
      <c r="O2" s="57" t="s">
        <v>150</v>
      </c>
      <c r="P2" s="57" t="s">
        <v>151</v>
      </c>
      <c r="Q2" s="57" t="s">
        <v>152</v>
      </c>
      <c r="R2" s="57" t="s">
        <v>159</v>
      </c>
      <c r="S2" s="23" t="s">
        <v>53</v>
      </c>
      <c r="T2" s="57" t="s">
        <v>109</v>
      </c>
      <c r="U2" s="23" t="s">
        <v>108</v>
      </c>
      <c r="V2" s="58" t="s">
        <v>107</v>
      </c>
      <c r="W2" s="57" t="s">
        <v>109</v>
      </c>
      <c r="X2" s="23" t="s">
        <v>108</v>
      </c>
      <c r="Y2" s="58" t="s">
        <v>107</v>
      </c>
    </row>
    <row r="3" spans="1:25" ht="12.75">
      <c r="A3" s="24">
        <f>MonthStart</f>
        <v>38322</v>
      </c>
      <c r="B3" s="25">
        <f>IF(SUM(Filter1)=0,,PERCENTILE(Filter1,0.95))</f>
        <v>0</v>
      </c>
      <c r="C3" s="25">
        <f>IF(SUM(Filter2)=0,,PERCENTILE(Filter2,0.95))</f>
        <v>0</v>
      </c>
      <c r="D3" s="25">
        <f>IF(SUM(Filter3)=0,,PERCENTILE(Filter3,0.95))</f>
        <v>0</v>
      </c>
      <c r="E3" s="25">
        <f>IF(SUM(Filter4)=0,,PERCENTILE(Filter4,0.95))</f>
        <v>0</v>
      </c>
      <c r="F3" s="25">
        <f>IF(SUM(Filter5)=0,,PERCENTILE(Filter5,0.95))</f>
        <v>0</v>
      </c>
      <c r="G3" s="25">
        <f>IF(SUM(Filter6)=0,,PERCENTILE(Filter6,0.95))</f>
        <v>0</v>
      </c>
      <c r="H3" s="25">
        <f>IF(SUM(Filter7)=0,,PERCENTILE(Filter7,0.95))</f>
        <v>0</v>
      </c>
      <c r="I3" s="25">
        <f>IF(SUM(Filter8)=0,,PERCENTILE(Filter8,0.95))</f>
        <v>0</v>
      </c>
      <c r="J3" s="25">
        <f>IF(SUM(Filter9)=0,,PERCENTILE(Filter9,0.95))</f>
        <v>0</v>
      </c>
      <c r="K3" s="25">
        <f>IF(SUM(Filter10)=0,,PERCENTILE(Filter10,0.95))</f>
        <v>0</v>
      </c>
      <c r="L3" s="25">
        <f>IF(SUM(Filter11)=0,,PERCENTILE(Filter11,0.95))</f>
        <v>0</v>
      </c>
      <c r="M3" s="25">
        <f>IF(SUM(Filter12)=0,,PERCENTILE(Filter12,0.95))</f>
        <v>0</v>
      </c>
      <c r="N3" s="25">
        <f>IF(SUM(Filter13)=0,,PERCENTILE(Filter13,0.95))</f>
        <v>0</v>
      </c>
      <c r="O3" s="25">
        <f>IF(SUM(Filter14)=0,,PERCENTILE(Filter14,0.95))</f>
        <v>0</v>
      </c>
      <c r="P3" s="25">
        <f>IF(SUM(Filter15)=0,,PERCENTILE(Filter15,0.95))</f>
        <v>0</v>
      </c>
      <c r="Q3" s="25">
        <f>IF(SUM(Filter16)=0,,PERCENTILE(Filter16,0.95))</f>
        <v>0</v>
      </c>
      <c r="R3" s="25">
        <f>IF(SUM(Filter95P)=0,,PERCENTILE(Filter95P,0.95))</f>
        <v>0</v>
      </c>
      <c r="S3" s="59">
        <f>IF(SUM(Combined)=0,,PERCENTILE(Combined,0.95))</f>
        <v>0</v>
      </c>
      <c r="T3" s="202">
        <f>IF(SUM(Filter95P)=0,,100*FREQUENCY(Filter95P,0.3)/COUNT(Filter95P))</f>
        <v>0</v>
      </c>
      <c r="U3" s="202">
        <f>IF(SUM(Filter95P)=0,,100*FREQUENCY(Filter95P,0.2)/COUNT(Filter95P))</f>
        <v>0</v>
      </c>
      <c r="V3" s="202">
        <f>IF(SUM(Filter95P)=0,,100*FREQUENCY(Filter95P,0.1)/COUNT(Filter95P))</f>
        <v>0</v>
      </c>
      <c r="W3" s="202">
        <f>IF(SUM(Combined95P)=0,,100*FREQUENCY(Combined95P,0.3)/COUNT(Combined95P))</f>
        <v>0</v>
      </c>
      <c r="X3" s="202">
        <f>IF(SUM(Combined95P)=0,,100*FREQUENCY(Combined95P,0.2)/COUNT(Combined95P))</f>
        <v>0</v>
      </c>
      <c r="Y3" s="202">
        <f>IF(SUM(Combined95P)=0,,100*FREQUENCY(Combined95P,0.1)/COUNT(Combined95P))</f>
        <v>0</v>
      </c>
    </row>
    <row r="5" ht="12.75">
      <c r="U5" s="4"/>
    </row>
    <row r="6" spans="1:32" ht="12.75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U6" s="204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9"/>
      <c r="B7" s="9" t="s">
        <v>0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86</v>
      </c>
      <c r="L7" s="9" t="s">
        <v>87</v>
      </c>
      <c r="M7" s="9" t="s">
        <v>88</v>
      </c>
      <c r="N7" s="9" t="s">
        <v>89</v>
      </c>
      <c r="O7" s="9" t="s">
        <v>145</v>
      </c>
      <c r="P7" s="9" t="s">
        <v>146</v>
      </c>
      <c r="Q7" s="9" t="s">
        <v>147</v>
      </c>
      <c r="R7" s="9" t="s">
        <v>148</v>
      </c>
      <c r="S7" s="9" t="s">
        <v>46</v>
      </c>
      <c r="U7" s="204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20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204"/>
      <c r="V9" s="204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0">
        <v>38322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"/>
      <c r="P10" s="2"/>
      <c r="Q10" s="2"/>
      <c r="R10" s="2"/>
      <c r="S10" s="19"/>
      <c r="U10" s="205"/>
      <c r="V10" s="205"/>
      <c r="W10" s="1"/>
      <c r="X10" s="1"/>
      <c r="Y10" s="145"/>
      <c r="Z10" s="63"/>
      <c r="AA10" s="64"/>
      <c r="AB10" s="1"/>
      <c r="AC10" s="145"/>
      <c r="AD10" s="1"/>
      <c r="AE10" s="1"/>
      <c r="AF10" s="1"/>
    </row>
    <row r="11" spans="1:32" ht="12.75">
      <c r="A11" s="10">
        <v>38323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"/>
      <c r="P11" s="2"/>
      <c r="Q11" s="2"/>
      <c r="R11" s="2"/>
      <c r="S11" s="19"/>
      <c r="U11" s="205"/>
      <c r="V11" s="205"/>
      <c r="W11" s="1"/>
      <c r="X11" s="1"/>
      <c r="Y11" s="145"/>
      <c r="Z11" s="63"/>
      <c r="AA11" s="64"/>
      <c r="AB11" s="1"/>
      <c r="AC11" s="145"/>
      <c r="AD11" s="1"/>
      <c r="AE11" s="1"/>
      <c r="AF11" s="1"/>
    </row>
    <row r="12" spans="1:32" ht="12.75">
      <c r="A12" s="10">
        <v>38324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"/>
      <c r="P12" s="2"/>
      <c r="Q12" s="2"/>
      <c r="R12" s="2"/>
      <c r="S12" s="19"/>
      <c r="U12" s="205"/>
      <c r="V12" s="205"/>
      <c r="W12" s="1"/>
      <c r="X12" s="1"/>
      <c r="Y12" s="145"/>
      <c r="Z12" s="63"/>
      <c r="AA12" s="64"/>
      <c r="AB12" s="1"/>
      <c r="AC12" s="145"/>
      <c r="AD12" s="1"/>
      <c r="AE12" s="1"/>
      <c r="AF12" s="1"/>
    </row>
    <row r="13" spans="1:32" ht="12.75">
      <c r="A13" s="10">
        <v>38325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"/>
      <c r="P13" s="2"/>
      <c r="Q13" s="2"/>
      <c r="R13" s="2"/>
      <c r="S13" s="19"/>
      <c r="U13" s="205"/>
      <c r="V13" s="205"/>
      <c r="W13" s="1"/>
      <c r="X13" s="1"/>
      <c r="Y13" s="145"/>
      <c r="Z13" s="63"/>
      <c r="AA13" s="64"/>
      <c r="AB13" s="1"/>
      <c r="AC13" s="145"/>
      <c r="AD13" s="1"/>
      <c r="AE13" s="1"/>
      <c r="AF13" s="1"/>
    </row>
    <row r="14" spans="1:32" ht="12.75">
      <c r="A14" s="10">
        <v>38326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"/>
      <c r="P14" s="2"/>
      <c r="Q14" s="2"/>
      <c r="R14" s="2"/>
      <c r="S14" s="19"/>
      <c r="U14" s="205"/>
      <c r="V14" s="205"/>
      <c r="W14" s="1"/>
      <c r="X14" s="1"/>
      <c r="Y14" s="145"/>
      <c r="Z14" s="63"/>
      <c r="AA14" s="64"/>
      <c r="AB14" s="1"/>
      <c r="AC14" s="145"/>
      <c r="AD14" s="1"/>
      <c r="AE14" s="1"/>
      <c r="AF14" s="1"/>
    </row>
    <row r="15" spans="1:32" ht="12.75">
      <c r="A15" s="10">
        <v>38327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"/>
      <c r="P15" s="2"/>
      <c r="Q15" s="2"/>
      <c r="R15" s="2"/>
      <c r="S15" s="19"/>
      <c r="U15" s="205"/>
      <c r="V15" s="205"/>
      <c r="W15" s="1"/>
      <c r="X15" s="1"/>
      <c r="Y15" s="145"/>
      <c r="Z15" s="63"/>
      <c r="AA15" s="64"/>
      <c r="AB15" s="1"/>
      <c r="AC15" s="145"/>
      <c r="AD15" s="1"/>
      <c r="AE15" s="1"/>
      <c r="AF15" s="1"/>
    </row>
    <row r="16" spans="1:32" ht="12.75">
      <c r="A16" s="10">
        <v>38328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"/>
      <c r="P16" s="2"/>
      <c r="Q16" s="2"/>
      <c r="R16" s="2"/>
      <c r="S16" s="19"/>
      <c r="U16" s="205"/>
      <c r="V16" s="205"/>
      <c r="W16" s="1"/>
      <c r="X16" s="1"/>
      <c r="Y16" s="145"/>
      <c r="Z16" s="63"/>
      <c r="AA16" s="64"/>
      <c r="AB16" s="1"/>
      <c r="AC16" s="145"/>
      <c r="AD16" s="1"/>
      <c r="AE16" s="1"/>
      <c r="AF16" s="1"/>
    </row>
    <row r="17" spans="1:32" ht="12.75">
      <c r="A17" s="10">
        <v>38329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"/>
      <c r="P17" s="2"/>
      <c r="Q17" s="2"/>
      <c r="R17" s="2"/>
      <c r="S17" s="19"/>
      <c r="U17" s="205"/>
      <c r="V17" s="205"/>
      <c r="W17" s="1"/>
      <c r="X17" s="1"/>
      <c r="Y17" s="145"/>
      <c r="Z17" s="63"/>
      <c r="AA17" s="64"/>
      <c r="AB17" s="1"/>
      <c r="AC17" s="145"/>
      <c r="AD17" s="1"/>
      <c r="AE17" s="1"/>
      <c r="AF17" s="1"/>
    </row>
    <row r="18" spans="1:32" ht="12.75">
      <c r="A18" s="10">
        <v>38330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"/>
      <c r="P18" s="2"/>
      <c r="Q18" s="2"/>
      <c r="R18" s="2"/>
      <c r="S18" s="19"/>
      <c r="U18" s="205"/>
      <c r="V18" s="205"/>
      <c r="W18" s="1"/>
      <c r="X18" s="1"/>
      <c r="Y18" s="145"/>
      <c r="Z18" s="63"/>
      <c r="AA18" s="64"/>
      <c r="AB18" s="1"/>
      <c r="AC18" s="145"/>
      <c r="AD18" s="1"/>
      <c r="AE18" s="1"/>
      <c r="AF18" s="1"/>
    </row>
    <row r="19" spans="1:32" ht="12.75">
      <c r="A19" s="10">
        <v>38331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"/>
      <c r="Q19" s="2"/>
      <c r="R19" s="2"/>
      <c r="S19" s="20"/>
      <c r="U19" s="205"/>
      <c r="V19" s="205"/>
      <c r="W19" s="1"/>
      <c r="X19" s="1"/>
      <c r="Y19" s="145"/>
      <c r="Z19" s="63"/>
      <c r="AA19" s="64"/>
      <c r="AB19" s="1"/>
      <c r="AC19" s="145"/>
      <c r="AD19" s="1"/>
      <c r="AE19" s="1"/>
      <c r="AF19" s="1"/>
    </row>
    <row r="20" spans="1:32" ht="12.75">
      <c r="A20" s="10">
        <v>38332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"/>
      <c r="P20" s="2"/>
      <c r="Q20" s="2"/>
      <c r="R20" s="2"/>
      <c r="S20" s="19"/>
      <c r="U20" s="205"/>
      <c r="V20" s="205"/>
      <c r="W20" s="1"/>
      <c r="X20" s="1"/>
      <c r="Y20" s="145"/>
      <c r="Z20" s="63"/>
      <c r="AA20" s="64"/>
      <c r="AB20" s="1"/>
      <c r="AC20" s="145"/>
      <c r="AD20" s="1"/>
      <c r="AE20" s="1"/>
      <c r="AF20" s="1"/>
    </row>
    <row r="21" spans="1:32" ht="12.75">
      <c r="A21" s="10">
        <v>38333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"/>
      <c r="P21" s="2"/>
      <c r="Q21" s="2"/>
      <c r="R21" s="2"/>
      <c r="S21" s="19"/>
      <c r="U21" s="205"/>
      <c r="V21" s="205"/>
      <c r="W21" s="1"/>
      <c r="X21" s="1"/>
      <c r="Y21" s="145"/>
      <c r="Z21" s="63"/>
      <c r="AA21" s="64"/>
      <c r="AB21" s="1"/>
      <c r="AC21" s="145"/>
      <c r="AD21" s="1"/>
      <c r="AE21" s="1"/>
      <c r="AF21" s="1"/>
    </row>
    <row r="22" spans="1:32" ht="12.75">
      <c r="A22" s="10">
        <v>38334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"/>
      <c r="P22" s="2"/>
      <c r="Q22" s="2"/>
      <c r="R22" s="2"/>
      <c r="S22" s="19"/>
      <c r="U22" s="205"/>
      <c r="V22" s="205"/>
      <c r="W22" s="1"/>
      <c r="X22" s="1"/>
      <c r="Y22" s="145"/>
      <c r="Z22" s="63"/>
      <c r="AA22" s="64"/>
      <c r="AB22" s="1"/>
      <c r="AC22" s="145"/>
      <c r="AD22" s="1"/>
      <c r="AE22" s="1"/>
      <c r="AF22" s="1"/>
    </row>
    <row r="23" spans="1:32" ht="12.75">
      <c r="A23" s="10">
        <v>38335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19"/>
      <c r="U23" s="205"/>
      <c r="V23" s="205"/>
      <c r="W23" s="1"/>
      <c r="X23" s="1"/>
      <c r="Y23" s="145"/>
      <c r="Z23" s="63"/>
      <c r="AA23" s="64"/>
      <c r="AB23" s="1"/>
      <c r="AC23" s="145"/>
      <c r="AD23" s="1"/>
      <c r="AE23" s="1"/>
      <c r="AF23" s="1"/>
    </row>
    <row r="24" spans="1:32" ht="12.75">
      <c r="A24" s="10">
        <v>38336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2"/>
      <c r="R24" s="2"/>
      <c r="S24" s="19"/>
      <c r="U24" s="205"/>
      <c r="V24" s="205"/>
      <c r="W24" s="1"/>
      <c r="X24" s="1"/>
      <c r="Y24" s="145"/>
      <c r="Z24" s="63"/>
      <c r="AA24" s="64"/>
      <c r="AB24" s="1"/>
      <c r="AC24" s="145"/>
      <c r="AD24" s="1"/>
      <c r="AE24" s="1"/>
      <c r="AF24" s="1"/>
    </row>
    <row r="25" spans="1:32" ht="12.75">
      <c r="A25" s="10">
        <v>38337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"/>
      <c r="P25" s="2"/>
      <c r="Q25" s="2"/>
      <c r="R25" s="2"/>
      <c r="S25" s="19"/>
      <c r="U25" s="205"/>
      <c r="V25" s="205"/>
      <c r="W25" s="1"/>
      <c r="X25" s="1"/>
      <c r="Y25" s="145"/>
      <c r="Z25" s="63"/>
      <c r="AA25" s="64"/>
      <c r="AB25" s="1"/>
      <c r="AC25" s="145"/>
      <c r="AD25" s="1"/>
      <c r="AE25" s="1"/>
      <c r="AF25" s="1"/>
    </row>
    <row r="26" spans="1:32" ht="12.75">
      <c r="A26" s="10">
        <v>38338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"/>
      <c r="P26" s="2"/>
      <c r="Q26" s="2"/>
      <c r="R26" s="2"/>
      <c r="S26" s="19"/>
      <c r="U26" s="205"/>
      <c r="V26" s="205"/>
      <c r="W26" s="1"/>
      <c r="X26" s="1"/>
      <c r="Y26" s="145"/>
      <c r="Z26" s="63"/>
      <c r="AA26" s="64"/>
      <c r="AB26" s="1"/>
      <c r="AC26" s="145"/>
      <c r="AD26" s="1"/>
      <c r="AE26" s="1"/>
      <c r="AF26" s="1"/>
    </row>
    <row r="27" spans="1:32" ht="12.75">
      <c r="A27" s="10">
        <v>38339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  <c r="Q27" s="2"/>
      <c r="R27" s="2"/>
      <c r="S27" s="19"/>
      <c r="U27" s="205"/>
      <c r="V27" s="205"/>
      <c r="W27" s="1"/>
      <c r="X27" s="1"/>
      <c r="Y27" s="145"/>
      <c r="Z27" s="63"/>
      <c r="AA27" s="64"/>
      <c r="AB27" s="1"/>
      <c r="AC27" s="145"/>
      <c r="AD27" s="1"/>
      <c r="AE27" s="1"/>
      <c r="AF27" s="1"/>
    </row>
    <row r="28" spans="1:32" ht="12.75">
      <c r="A28" s="10">
        <v>38340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"/>
      <c r="P28" s="2"/>
      <c r="Q28" s="2"/>
      <c r="R28" s="2"/>
      <c r="S28" s="19"/>
      <c r="U28" s="205"/>
      <c r="V28" s="205"/>
      <c r="W28" s="1"/>
      <c r="X28" s="1"/>
      <c r="Y28" s="145"/>
      <c r="Z28" s="63"/>
      <c r="AA28" s="64"/>
      <c r="AB28" s="1"/>
      <c r="AC28" s="145"/>
      <c r="AD28" s="1"/>
      <c r="AE28" s="1"/>
      <c r="AF28" s="1"/>
    </row>
    <row r="29" spans="1:32" ht="12.75">
      <c r="A29" s="10">
        <v>38341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"/>
      <c r="P29" s="2"/>
      <c r="Q29" s="2"/>
      <c r="R29" s="2"/>
      <c r="S29" s="19"/>
      <c r="U29" s="205"/>
      <c r="V29" s="205"/>
      <c r="W29" s="1"/>
      <c r="X29" s="1"/>
      <c r="Y29" s="145"/>
      <c r="Z29" s="63"/>
      <c r="AA29" s="64"/>
      <c r="AB29" s="1"/>
      <c r="AC29" s="145"/>
      <c r="AD29" s="1"/>
      <c r="AE29" s="1"/>
      <c r="AF29" s="1"/>
    </row>
    <row r="30" spans="1:32" ht="12.75">
      <c r="A30" s="10">
        <v>38342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"/>
      <c r="P30" s="2"/>
      <c r="Q30" s="2"/>
      <c r="R30" s="2"/>
      <c r="S30" s="19"/>
      <c r="U30" s="205"/>
      <c r="V30" s="205"/>
      <c r="W30" s="1"/>
      <c r="X30" s="1"/>
      <c r="Y30" s="145"/>
      <c r="Z30" s="63"/>
      <c r="AA30" s="64"/>
      <c r="AB30" s="1"/>
      <c r="AC30" s="145"/>
      <c r="AD30" s="1"/>
      <c r="AE30" s="1"/>
      <c r="AF30" s="1"/>
    </row>
    <row r="31" spans="1:32" ht="12.75">
      <c r="A31" s="10">
        <v>38343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"/>
      <c r="P31" s="2"/>
      <c r="Q31" s="2"/>
      <c r="R31" s="2"/>
      <c r="S31" s="19"/>
      <c r="U31" s="205"/>
      <c r="V31" s="205"/>
      <c r="W31" s="1"/>
      <c r="X31" s="1"/>
      <c r="Y31" s="145"/>
      <c r="Z31" s="63"/>
      <c r="AA31" s="64"/>
      <c r="AB31" s="1"/>
      <c r="AC31" s="145"/>
      <c r="AD31" s="1"/>
      <c r="AE31" s="1"/>
      <c r="AF31" s="1"/>
    </row>
    <row r="32" spans="1:32" ht="12.75">
      <c r="A32" s="10">
        <v>38344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"/>
      <c r="P32" s="2"/>
      <c r="Q32" s="2"/>
      <c r="R32" s="2"/>
      <c r="S32" s="19"/>
      <c r="U32" s="205"/>
      <c r="V32" s="205"/>
      <c r="W32" s="1"/>
      <c r="X32" s="1"/>
      <c r="Y32" s="146"/>
      <c r="Z32" s="63"/>
      <c r="AA32" s="64"/>
      <c r="AB32" s="1"/>
      <c r="AC32" s="145"/>
      <c r="AD32" s="1"/>
      <c r="AE32" s="1"/>
      <c r="AF32" s="1"/>
    </row>
    <row r="33" spans="1:32" ht="12.75">
      <c r="A33" s="10">
        <v>38345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"/>
      <c r="P33" s="2"/>
      <c r="Q33" s="2"/>
      <c r="R33" s="2"/>
      <c r="S33" s="19"/>
      <c r="U33" s="205"/>
      <c r="V33" s="205"/>
      <c r="W33" s="1"/>
      <c r="X33" s="1"/>
      <c r="Y33" s="145"/>
      <c r="Z33" s="63"/>
      <c r="AA33" s="64"/>
      <c r="AB33" s="1"/>
      <c r="AC33" s="145"/>
      <c r="AD33" s="1"/>
      <c r="AE33" s="1"/>
      <c r="AF33" s="1"/>
    </row>
    <row r="34" spans="1:32" ht="12.75">
      <c r="A34" s="10">
        <v>38346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"/>
      <c r="P34" s="2"/>
      <c r="Q34" s="2"/>
      <c r="R34" s="2"/>
      <c r="S34" s="19"/>
      <c r="U34" s="205"/>
      <c r="V34" s="205"/>
      <c r="W34" s="1"/>
      <c r="X34" s="1"/>
      <c r="Y34" s="145"/>
      <c r="Z34" s="63"/>
      <c r="AA34" s="64"/>
      <c r="AB34" s="1"/>
      <c r="AC34" s="145"/>
      <c r="AD34" s="1"/>
      <c r="AE34" s="1"/>
      <c r="AF34" s="1"/>
    </row>
    <row r="35" spans="1:32" ht="12.75">
      <c r="A35" s="10">
        <v>38347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"/>
      <c r="P35" s="2"/>
      <c r="Q35" s="2"/>
      <c r="R35" s="2"/>
      <c r="S35" s="19"/>
      <c r="U35" s="205"/>
      <c r="V35" s="205"/>
      <c r="W35" s="1"/>
      <c r="X35" s="1"/>
      <c r="Y35" s="145"/>
      <c r="Z35" s="63"/>
      <c r="AA35" s="64"/>
      <c r="AB35" s="1"/>
      <c r="AC35" s="145"/>
      <c r="AD35" s="1"/>
      <c r="AE35" s="1"/>
      <c r="AF35" s="1"/>
    </row>
    <row r="36" spans="1:32" ht="12.75">
      <c r="A36" s="10">
        <v>38348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"/>
      <c r="P36" s="2"/>
      <c r="Q36" s="2"/>
      <c r="R36" s="2"/>
      <c r="S36" s="19"/>
      <c r="U36" s="205"/>
      <c r="V36" s="205"/>
      <c r="W36" s="1"/>
      <c r="X36" s="1"/>
      <c r="Y36" s="145"/>
      <c r="Z36" s="63"/>
      <c r="AA36" s="64"/>
      <c r="AB36" s="1"/>
      <c r="AC36" s="145"/>
      <c r="AD36" s="1"/>
      <c r="AE36" s="1"/>
      <c r="AF36" s="1"/>
    </row>
    <row r="37" spans="1:32" ht="12.75">
      <c r="A37" s="10">
        <v>38349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"/>
      <c r="P37" s="2"/>
      <c r="Q37" s="2"/>
      <c r="R37" s="2"/>
      <c r="S37" s="19"/>
      <c r="U37" s="205"/>
      <c r="V37" s="205"/>
      <c r="W37" s="1"/>
      <c r="X37" s="1"/>
      <c r="Y37" s="145"/>
      <c r="Z37" s="63"/>
      <c r="AA37" s="64"/>
      <c r="AB37" s="1"/>
      <c r="AC37" s="145"/>
      <c r="AD37" s="1"/>
      <c r="AE37" s="1"/>
      <c r="AF37" s="1"/>
    </row>
    <row r="38" spans="1:32" ht="12.75">
      <c r="A38" s="10">
        <v>38350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"/>
      <c r="P38" s="2"/>
      <c r="Q38" s="2"/>
      <c r="R38" s="2"/>
      <c r="S38" s="19"/>
      <c r="U38" s="205"/>
      <c r="V38" s="205"/>
      <c r="W38" s="1"/>
      <c r="X38" s="1"/>
      <c r="Y38" s="145"/>
      <c r="Z38" s="63"/>
      <c r="AA38" s="64"/>
      <c r="AB38" s="1"/>
      <c r="AC38" s="145"/>
      <c r="AD38" s="1"/>
      <c r="AE38" s="1"/>
      <c r="AF38" s="1"/>
    </row>
    <row r="39" spans="1:32" ht="12.75">
      <c r="A39" s="10">
        <v>38351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"/>
      <c r="P39" s="2"/>
      <c r="Q39" s="2"/>
      <c r="R39" s="2"/>
      <c r="S39" s="19"/>
      <c r="U39" s="205"/>
      <c r="V39" s="205"/>
      <c r="W39" s="1"/>
      <c r="X39" s="1"/>
      <c r="Y39" s="145"/>
      <c r="Z39" s="63"/>
      <c r="AA39" s="64"/>
      <c r="AB39" s="1"/>
      <c r="AC39" s="145"/>
      <c r="AD39" s="1"/>
      <c r="AE39" s="1"/>
      <c r="AF39" s="1"/>
    </row>
    <row r="40" spans="1:32" ht="12.75">
      <c r="A40" s="22">
        <v>38352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"/>
      <c r="P40" s="2"/>
      <c r="Q40" s="2"/>
      <c r="R40" s="2"/>
      <c r="S40" s="19"/>
      <c r="U40" s="205"/>
      <c r="V40" s="205"/>
      <c r="W40" s="1"/>
      <c r="X40" s="1"/>
      <c r="Y40" s="145"/>
      <c r="Z40" s="63"/>
      <c r="AA40" s="64"/>
      <c r="AB40" s="1"/>
      <c r="AC40" s="145"/>
      <c r="AD40" s="1"/>
      <c r="AE40" s="1"/>
      <c r="AF40" s="1"/>
    </row>
    <row r="41" spans="21:32" ht="12.75">
      <c r="U41" s="1"/>
      <c r="V41" s="1"/>
      <c r="W41" s="1"/>
      <c r="X41" s="1"/>
      <c r="Y41" s="62"/>
      <c r="Z41" s="63"/>
      <c r="AA41" s="64"/>
      <c r="AB41" s="1"/>
      <c r="AC41" s="1"/>
      <c r="AD41" s="1"/>
      <c r="AE41" s="1"/>
      <c r="AF41" s="1"/>
    </row>
    <row r="42" spans="21:32" ht="12.75">
      <c r="U42" s="1"/>
      <c r="V42" s="1"/>
      <c r="W42" s="1"/>
      <c r="X42" s="1"/>
      <c r="Y42" s="62"/>
      <c r="Z42" s="63"/>
      <c r="AA42" s="64"/>
      <c r="AB42" s="1"/>
      <c r="AC42" s="1"/>
      <c r="AD42" s="1"/>
      <c r="AE42" s="1"/>
      <c r="AF42" s="1"/>
    </row>
    <row r="43" spans="21:32" ht="12.75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1:32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1:32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1:32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12.75">
      <c r="U4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</dc:title>
  <dc:subject/>
  <dc:creator>Larry D. DeMers</dc:creator>
  <cp:keywords/>
  <dc:description/>
  <cp:lastModifiedBy>Mark Moeller</cp:lastModifiedBy>
  <cp:lastPrinted>2005-05-30T14:13:35Z</cp:lastPrinted>
  <dcterms:created xsi:type="dcterms:W3CDTF">1998-10-22T18:51:58Z</dcterms:created>
  <dcterms:modified xsi:type="dcterms:W3CDTF">2011-03-30T15:23:57Z</dcterms:modified>
  <cp:category/>
  <cp:version/>
  <cp:contentType/>
  <cp:contentStatus/>
</cp:coreProperties>
</file>