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4175" windowHeight="8535" activeTab="0"/>
  </bookViews>
  <sheets>
    <sheet name="Instructions" sheetId="1" r:id="rId1"/>
    <sheet name="Control Efficiencies " sheetId="2" r:id="rId2"/>
    <sheet name="Grain Receiving" sheetId="3" r:id="rId3"/>
    <sheet name="Grain Handling" sheetId="4" r:id="rId4"/>
    <sheet name="Mixer" sheetId="5" r:id="rId5"/>
    <sheet name="Grain Cleaning" sheetId="6" r:id="rId6"/>
    <sheet name="Roller Mills" sheetId="7" r:id="rId7"/>
    <sheet name="Hammer Mills" sheetId="8" r:id="rId8"/>
    <sheet name="Existing Pellet Cooler" sheetId="9" r:id="rId9"/>
    <sheet name="New Pellet Cooler" sheetId="10" r:id="rId10"/>
    <sheet name="Feed Shipping Loadout" sheetId="11" r:id="rId11"/>
    <sheet name="Storage Bins" sheetId="12" r:id="rId12"/>
  </sheets>
  <definedNames>
    <definedName name="_xlfn.IFNA" hidden="1">#NAME?</definedName>
  </definedNames>
  <calcPr fullCalcOnLoad="1"/>
</workbook>
</file>

<file path=xl/sharedStrings.xml><?xml version="1.0" encoding="utf-8"?>
<sst xmlns="http://schemas.openxmlformats.org/spreadsheetml/2006/main" count="683" uniqueCount="111">
  <si>
    <t>Flow Rate (scfm)</t>
  </si>
  <si>
    <t>Emission Factor (lbs/ton)</t>
  </si>
  <si>
    <t>Maximum Design Rate (tons/hr)</t>
  </si>
  <si>
    <t>Capture Efficiency (%)</t>
  </si>
  <si>
    <t>Control Efficiency (%)</t>
  </si>
  <si>
    <t>Controlled  PM Emissions (tpy)</t>
  </si>
  <si>
    <t>Controlled  PM Emissions (lbs/hr)</t>
  </si>
  <si>
    <t>PM</t>
  </si>
  <si>
    <t>PM-10</t>
  </si>
  <si>
    <t>PM-2.5</t>
  </si>
  <si>
    <t>Uncontrolled  PM Emissions (lbs/hr)</t>
  </si>
  <si>
    <t>Uncontrolled  PM Emissions (tpy)</t>
  </si>
  <si>
    <r>
      <t>Emission Factor (lbs/ton)</t>
    </r>
    <r>
      <rPr>
        <vertAlign val="superscript"/>
        <sz val="10"/>
        <rFont val="Arial"/>
        <family val="2"/>
      </rPr>
      <t>2</t>
    </r>
  </si>
  <si>
    <r>
      <t>Emission Factor (lbs/ton)</t>
    </r>
    <r>
      <rPr>
        <vertAlign val="superscript"/>
        <sz val="10"/>
        <rFont val="Arial"/>
        <family val="2"/>
      </rPr>
      <t>3</t>
    </r>
  </si>
  <si>
    <t>1) Back calculated emission factor assuming an 80 % control efficiency for the cyclone</t>
  </si>
  <si>
    <t>2) Emission factor based on PM emission factor and particle size distribution for grain processing in AP-42, Appendix B.2 (PM-10 50% of PM)</t>
  </si>
  <si>
    <t xml:space="preserve">Roller Mills </t>
  </si>
  <si>
    <t>Maximum amount of grain that can be processed in an hour</t>
  </si>
  <si>
    <t xml:space="preserve">Flowrate of the stack </t>
  </si>
  <si>
    <t>Grain Receiving</t>
  </si>
  <si>
    <t>Predicted Potential Emissions</t>
  </si>
  <si>
    <t>Estimate amount of material that is captured by control device, if applicable</t>
  </si>
  <si>
    <t>Hours of operation (hrs/yr)</t>
  </si>
  <si>
    <t>Existing Pellet Cooler</t>
  </si>
  <si>
    <r>
      <t>Emission Factor (lbs/ton)</t>
    </r>
    <r>
      <rPr>
        <vertAlign val="superscript"/>
        <sz val="10"/>
        <rFont val="Arial"/>
        <family val="2"/>
      </rPr>
      <t>1</t>
    </r>
  </si>
  <si>
    <t xml:space="preserve">Hammer Mills </t>
  </si>
  <si>
    <t>Mixer</t>
  </si>
  <si>
    <t>Storage Bins</t>
  </si>
  <si>
    <t>Maximum amount of grain that can be stored in an hour</t>
  </si>
  <si>
    <t>Maximum amount of grain that can be shipped in an hour</t>
  </si>
  <si>
    <t>AP-42, Table 9.9.1-1, SCC 3-02-005-30</t>
  </si>
  <si>
    <t>Use emission factor for grain handling, AP-42, Table 9.9.1-1, SCC 3-02-005-30</t>
  </si>
  <si>
    <t xml:space="preserve">Grain Cleaning </t>
  </si>
  <si>
    <t>AP-42, Table 9.9.1-1, SCC 3-02-005-40</t>
  </si>
  <si>
    <t>Estimate amount of material that is captured by control device, if applicable.</t>
  </si>
  <si>
    <t>Maximum amount of grain that can be processed in an hour.</t>
  </si>
  <si>
    <t>Based on hours</t>
  </si>
  <si>
    <t>Based on throughput limit</t>
  </si>
  <si>
    <t>Uncontrolled  PM Emissions (gr/scf)</t>
  </si>
  <si>
    <t>Controlled  PM Emissions (gr/scf)</t>
  </si>
  <si>
    <t>Uncontrolled  PM-10 Emissions (lbs/hr)</t>
  </si>
  <si>
    <t>Uncontrolled  PM-10 Emissions (tpy)</t>
  </si>
  <si>
    <t>Uncontrolled  PM-10 Emissions (gr/scf)</t>
  </si>
  <si>
    <t>Controlled  PM-10 Emissions (lbs/hr)</t>
  </si>
  <si>
    <t>Controlled  PM-10 Emissions (tpy)</t>
  </si>
  <si>
    <t>Controlled  PM-10 Emissions (gr/scf)</t>
  </si>
  <si>
    <t>Uncontrolled  PM-2.5 Emissions (lbs/hr)</t>
  </si>
  <si>
    <t>Uncontrolled  PM-2.5 Emissions (tpy)</t>
  </si>
  <si>
    <t>Uncontrolled  PM-2.5 Emissions (gr/scf)</t>
  </si>
  <si>
    <t>Controlled  PM-2.5 Emissions (lbs/hr)</t>
  </si>
  <si>
    <t>Controlled  PM-2.5 Emissions (tpy)</t>
  </si>
  <si>
    <t>Controlled  PM-2.5 Emissions (gr/scf)</t>
  </si>
  <si>
    <t>Maximum amount of feed that can be received in an hour</t>
  </si>
  <si>
    <t>Use 8760 hours per year, unless requesting a limit on the hours of operation to limit annual emissions, then use the requested value. Annual throughput can also be limited by throughput</t>
  </si>
  <si>
    <t>Throughput Limit (tons/year)</t>
  </si>
  <si>
    <t>Maximum amount of grain that can be processed in the Headhouse in an hour</t>
  </si>
  <si>
    <t>New Pellet Cooler</t>
  </si>
  <si>
    <t>Please provide input for the highlighted cells</t>
  </si>
  <si>
    <t>Instructions</t>
  </si>
  <si>
    <t>Control Device or Practice</t>
  </si>
  <si>
    <t>Fabric Filter</t>
  </si>
  <si>
    <t>Centrifugal Collector (cyclone)-high efficiency*</t>
  </si>
  <si>
    <t>Centrifugal Collector (cyclone)-med efficiency*</t>
  </si>
  <si>
    <t>Centrifugal Collector (cyclone)-low efficiency*</t>
  </si>
  <si>
    <t>Low-efficiency cyclones</t>
  </si>
  <si>
    <t>2-4 inches water</t>
  </si>
  <si>
    <t>Medium-efficiency cyclones</t>
  </si>
  <si>
    <t>4-6 inches water</t>
  </si>
  <si>
    <t>High-efficiency cyclones</t>
  </si>
  <si>
    <t>8-10 inches water</t>
  </si>
  <si>
    <t>* Low, medium, and high efficiency cyclones will be defined based on pressure drop.  The ranges of pressure drops are as follows:</t>
  </si>
  <si>
    <t>3) If there are any questions, contact Michael Hermsen (515-725-9577) or John Curtin (515-725-9522), or the Permit Help Line (1-877-AIR-IOWA).</t>
  </si>
  <si>
    <r>
      <t>PM</t>
    </r>
    <r>
      <rPr>
        <b/>
        <vertAlign val="subscript"/>
        <sz val="14"/>
        <rFont val="Cambria"/>
        <family val="1"/>
      </rPr>
      <t>10</t>
    </r>
  </si>
  <si>
    <r>
      <t>PM</t>
    </r>
    <r>
      <rPr>
        <b/>
        <vertAlign val="subscript"/>
        <sz val="14"/>
        <rFont val="Cambria"/>
        <family val="1"/>
      </rPr>
      <t>2.5</t>
    </r>
  </si>
  <si>
    <r>
      <t xml:space="preserve">   </t>
    </r>
    <r>
      <rPr>
        <b/>
        <sz val="13"/>
        <rFont val="Cambria"/>
        <family val="1"/>
      </rPr>
      <t xml:space="preserve">Capture Efficiency: </t>
    </r>
    <r>
      <rPr>
        <sz val="13"/>
        <rFont val="Cambria"/>
        <family val="1"/>
      </rPr>
      <t xml:space="preserve">Provide the percentage of the emissions generated by the emission unit that is captured by the exhaust stack or control device.  The capture efficiency can be obtained from the manufacturer or vendor. If you do not know it, give an estimate or call the Iowa DNR for assistance (contact numbers given below). </t>
    </r>
  </si>
  <si>
    <r>
      <t xml:space="preserve">4) For additional detail on the options available to calculate emissions, please refer to the DNR guidance document on calculating emissions, </t>
    </r>
    <r>
      <rPr>
        <i/>
        <sz val="13"/>
        <rFont val="Cambria"/>
        <family val="1"/>
      </rPr>
      <t>Estimating of Emissions for Form EC</t>
    </r>
    <r>
      <rPr>
        <sz val="13"/>
        <rFont val="Cambria"/>
        <family val="1"/>
      </rPr>
      <t>. This can be found on the Iowa DNR website with the application forms.</t>
    </r>
  </si>
  <si>
    <t>Maximum amount of grain that can be processed in the mixer in an hour</t>
  </si>
  <si>
    <t>Throughput limit in tons per year requested by facility (or used in the small unit exemption, if applicable). If you are not requesting a limit set at zero.</t>
  </si>
  <si>
    <t>2) To use the spreadsheets, input the required information, indicated by the highlighted (yellow) cells in each spreadsheet, and your emissions will be automatically calculated. A description of the required information for each cell is given below and in each spreadsheet.</t>
  </si>
  <si>
    <r>
      <rPr>
        <b/>
        <sz val="13"/>
        <rFont val="Cambria"/>
        <family val="1"/>
      </rPr>
      <t>Maximum Design Rate</t>
    </r>
    <r>
      <rPr>
        <sz val="13"/>
        <rFont val="Cambria"/>
        <family val="1"/>
      </rPr>
      <t>: This is the maximum short term capacity of the emission unit. For example, the grain receiving capacity is the maximum amount of grain that can be received by  grain receiving pit per hour. This capacity should be based on the rated nameplate capacity of the equipment or the capacity in the manufacturer’s literature. If it is a batch operation, list the individual batch capacity. Please provide this capacity in tons or material per hour.</t>
    </r>
  </si>
  <si>
    <t>Attachment CE-13A</t>
  </si>
  <si>
    <r>
      <t xml:space="preserve">   </t>
    </r>
    <r>
      <rPr>
        <b/>
        <sz val="13"/>
        <rFont val="Cambria"/>
        <family val="1"/>
      </rPr>
      <t xml:space="preserve">Control Efficiency: </t>
    </r>
    <r>
      <rPr>
        <sz val="13"/>
        <rFont val="Cambria"/>
        <family val="1"/>
      </rPr>
      <t xml:space="preserve">For each pollutant controlled, indicate the overall efficiency of the control device, as designed. This is the percentage of emissions the device removes from the air exhaust stream.  This should be obtained from the manufacturer’s literature, or, if that is not available, a table of suggested control efficiencies is provided on the next tab. Include supporting documentation for the control efficiency of the control equipment, and attach this information as a separate sheet labeled “Attachment CE-13A”. </t>
    </r>
  </si>
  <si>
    <t>2) Back calculated emission factor assuming an 80 % control efficiency for the cyclone</t>
  </si>
  <si>
    <t>3) Back calculated emission factor assuming an 80 % control efficiency for the cyclone</t>
  </si>
  <si>
    <r>
      <t xml:space="preserve">   </t>
    </r>
    <r>
      <rPr>
        <b/>
        <sz val="13"/>
        <rFont val="Cambria"/>
        <family val="1"/>
      </rPr>
      <t>Hours of Operation:</t>
    </r>
    <r>
      <rPr>
        <sz val="13"/>
        <rFont val="Cambria"/>
        <family val="1"/>
      </rPr>
      <t xml:space="preserve"> If you are requesting limits on the number of hours the emission unit can operate to limit the annual emissions, insert the hour limitation (for example 4,500 hour per year) in this cell. Otherwise, leave the value of this cell at 8,760 hours per year.</t>
    </r>
  </si>
  <si>
    <t>Grain Handling (legs, conveyors, belts, distributor, scale, enclosed cleaners, etc.)</t>
  </si>
  <si>
    <r>
      <t xml:space="preserve">  Throughput Limit:</t>
    </r>
    <r>
      <rPr>
        <sz val="13"/>
        <rFont val="Cambria"/>
        <family val="1"/>
      </rPr>
      <t xml:space="preserve"> If you are requesting limits on the amount of material the emission unit can process to limit the annual emissions, insert this production limitation (for example 400,000 tons of feed per year) in this cell. Otherwise, leave the value of this cell at zero. Please provide this limit in tons or material per year</t>
    </r>
    <r>
      <rPr>
        <b/>
        <sz val="13"/>
        <rFont val="Cambria"/>
        <family val="1"/>
      </rPr>
      <t>.</t>
    </r>
  </si>
  <si>
    <t>AP-42, Table 9.9.1-2, SCC 3-02-008-02</t>
  </si>
  <si>
    <t>AP-42, Table 9.9.1-2, SCC 3-02-008-02. Conservatively assume 10% is PM-2.5 per CEIDARS</t>
  </si>
  <si>
    <r>
      <t>AP-42, Table 9.9.1-2, SCC 3-02-008-19</t>
    </r>
    <r>
      <rPr>
        <vertAlign val="superscript"/>
        <sz val="10"/>
        <rFont val="Arial"/>
        <family val="2"/>
      </rPr>
      <t>1</t>
    </r>
  </si>
  <si>
    <t>AP-42, Table 9.9.1-2, SCC 3-02-008-19. Conservatively assume 50% is PM-10 per AP-42, Appendix B, page 1-36</t>
  </si>
  <si>
    <t>AP-42, Table 9.9.1-2, SCC 3-02-008-19. Conservatively assume 33% is PM-2.5 per AP-42, Appendix B, page 1-36</t>
  </si>
  <si>
    <t>3) Emission factor based on PM emission factor and particle size distribution for grain processing in AP-42, Appendix B.2 (PM-2.5 33% of PM)</t>
  </si>
  <si>
    <r>
      <t>AP-42, Table 9.9.1-2, SCC 3-02-008-17</t>
    </r>
    <r>
      <rPr>
        <vertAlign val="superscript"/>
        <sz val="10"/>
        <rFont val="Arial"/>
        <family val="2"/>
      </rPr>
      <t>1</t>
    </r>
  </si>
  <si>
    <t>AP-42, Table 9.9.1-2, SCC 3-02-008-17. Conservatively assume 50% is PM-10 per AP-42, Appendix B, page 1-36</t>
  </si>
  <si>
    <t>AP-42, Table 9.9.1-2, SCC 3-02-008-17. Conservatively assume 33% is PM-2.5 per AP-42, Appendix B, page 1-36</t>
  </si>
  <si>
    <t>AP-42, Table 9.9.1-2, SCC 3-02-008-16. Controlled emission factor</t>
  </si>
  <si>
    <t>AP-42, Table 9.9.1-2, SCC 3-02-008-16. Conservatively assume 50% is PM-10 per AP-42, Appendix B, page 1-36</t>
  </si>
  <si>
    <t>AP-42, Table 9.9.1-2, SCC 3-02-008-16. Conservatively assume 33% is PM-2.5 per AP-42, Appendix B, page 1-34</t>
  </si>
  <si>
    <t>Feed Shipping/Loadout</t>
  </si>
  <si>
    <t>AP-42, Table 9.9.1-2, SCC 3-02-008-03</t>
  </si>
  <si>
    <t>AP-42, Table 9.9.1-2, SCC 3-02-008-03. Assume PM-2.5 = PM-10</t>
  </si>
  <si>
    <t xml:space="preserve">1) For the emissions calculations please use this spreadsheet. Complete the spreadsheet (tab) for the equipment you are permitting and print and submit the results along with the application forms. </t>
  </si>
  <si>
    <t>Use 8760 hours per year, unless requesting a limit on the hours of operation to limit annual emissions, then use the requested value. Annual emissions can also be limited by requesting a throughput limit.</t>
  </si>
  <si>
    <t>Hours of Operation Limit (hrs/yr)</t>
  </si>
  <si>
    <t>Control efficiency for PM-10</t>
  </si>
  <si>
    <t>Control efficiency for PM-2.5</t>
  </si>
  <si>
    <t>5) Emission factors are from AP-42, Section 9.9.1,  Grain Elevators And Processes</t>
  </si>
  <si>
    <t>6) Example Calculation: Emissions (lb/hr) = Maximum Design Rate (ton/hr) * Emission Factor (lb/ton) * Capture Efficiency (%) * (1-(Control Efficiency(%))</t>
  </si>
  <si>
    <r>
      <t>AP-42, Table 9.9.1-1, SCC 3-02-005-37</t>
    </r>
    <r>
      <rPr>
        <vertAlign val="superscript"/>
        <sz val="10"/>
        <rFont val="Arial"/>
        <family val="2"/>
      </rPr>
      <t>1</t>
    </r>
  </si>
  <si>
    <t>Apply PM control efficiency of any control devices, if applicable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</si>
</sst>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
    <numFmt numFmtId="169" formatCode="&quot;Yes&quot;;&quot;Yes&quot;;&quot;No&quot;"/>
    <numFmt numFmtId="170" formatCode="&quot;True&quot;;&quot;True&quot;;&quot;False&quot;"/>
    <numFmt numFmtId="171" formatCode="&quot;On&quot;;&quot;On&quot;;&quot;Off&quot;"/>
    <numFmt numFmtId="172" formatCode="[$€-2]\ #,##0.00_);[Red]\([$€-2]\ #,##0.00\)"/>
  </numFmts>
  <fonts count="58">
    <font>
      <sz val="10"/>
      <name val="Arial"/>
      <family val="0"/>
    </font>
    <font>
      <b/>
      <sz val="10"/>
      <name val="Arial"/>
      <family val="2"/>
    </font>
    <font>
      <b/>
      <sz val="12"/>
      <name val="Arial"/>
      <family val="2"/>
    </font>
    <font>
      <sz val="8"/>
      <name val="Arial"/>
      <family val="2"/>
    </font>
    <font>
      <vertAlign val="superscript"/>
      <sz val="10"/>
      <name val="Arial"/>
      <family val="2"/>
    </font>
    <font>
      <b/>
      <sz val="14"/>
      <name val="Arial"/>
      <family val="2"/>
    </font>
    <font>
      <sz val="10"/>
      <name val="Baskerville Old Face"/>
      <family val="1"/>
    </font>
    <font>
      <b/>
      <sz val="14"/>
      <name val="Baskerville Old Face"/>
      <family val="1"/>
    </font>
    <font>
      <sz val="14"/>
      <name val="Baskerville Old Face"/>
      <family val="1"/>
    </font>
    <font>
      <sz val="14"/>
      <name val="Arial"/>
      <family val="2"/>
    </font>
    <font>
      <sz val="10"/>
      <name val="Cambria"/>
      <family val="1"/>
    </font>
    <font>
      <sz val="14"/>
      <name val="Cambria"/>
      <family val="1"/>
    </font>
    <font>
      <b/>
      <sz val="14"/>
      <name val="Cambria"/>
      <family val="1"/>
    </font>
    <font>
      <i/>
      <sz val="12"/>
      <name val="Cambria"/>
      <family val="1"/>
    </font>
    <font>
      <b/>
      <vertAlign val="subscript"/>
      <sz val="14"/>
      <name val="Cambria"/>
      <family val="1"/>
    </font>
    <font>
      <sz val="13"/>
      <name val="Cambria"/>
      <family val="1"/>
    </font>
    <font>
      <b/>
      <sz val="13"/>
      <name val="Cambria"/>
      <family val="1"/>
    </font>
    <font>
      <i/>
      <sz val="13"/>
      <name val="Cambria"/>
      <family val="1"/>
    </font>
    <font>
      <b/>
      <sz val="20"/>
      <name val="Cambria"/>
      <family val="1"/>
    </font>
    <font>
      <b/>
      <sz val="22"/>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7">
    <xf numFmtId="0" fontId="0" fillId="0" borderId="0" xfId="0" applyAlignment="1">
      <alignment/>
    </xf>
    <xf numFmtId="0" fontId="0" fillId="0" borderId="10" xfId="0" applyBorder="1" applyAlignment="1">
      <alignment/>
    </xf>
    <xf numFmtId="0" fontId="0" fillId="0" borderId="11" xfId="0" applyFont="1" applyBorder="1" applyAlignment="1">
      <alignment/>
    </xf>
    <xf numFmtId="0" fontId="1" fillId="0" borderId="12" xfId="0" applyFont="1" applyBorder="1" applyAlignment="1">
      <alignment/>
    </xf>
    <xf numFmtId="0" fontId="2" fillId="0" borderId="0" xfId="0" applyFont="1" applyAlignment="1">
      <alignment/>
    </xf>
    <xf numFmtId="0" fontId="0" fillId="0" borderId="11" xfId="0" applyBorder="1" applyAlignment="1">
      <alignment/>
    </xf>
    <xf numFmtId="0" fontId="0" fillId="0" borderId="13" xfId="0" applyFont="1" applyBorder="1" applyAlignment="1">
      <alignment/>
    </xf>
    <xf numFmtId="2" fontId="0" fillId="0" borderId="13" xfId="0" applyNumberFormat="1" applyFont="1" applyBorder="1" applyAlignment="1">
      <alignment/>
    </xf>
    <xf numFmtId="2" fontId="0" fillId="0" borderId="14" xfId="0" applyNumberFormat="1" applyFont="1" applyBorder="1" applyAlignment="1">
      <alignment/>
    </xf>
    <xf numFmtId="0" fontId="0" fillId="0" borderId="0" xfId="0" applyFont="1" applyAlignment="1">
      <alignment/>
    </xf>
    <xf numFmtId="0" fontId="0" fillId="0" borderId="15" xfId="0" applyFont="1" applyBorder="1" applyAlignment="1">
      <alignment/>
    </xf>
    <xf numFmtId="0" fontId="0" fillId="0" borderId="12" xfId="0" applyBorder="1" applyAlignment="1">
      <alignment/>
    </xf>
    <xf numFmtId="0" fontId="0" fillId="0" borderId="11" xfId="0" applyFont="1" applyBorder="1" applyAlignment="1">
      <alignment/>
    </xf>
    <xf numFmtId="0" fontId="0" fillId="0" borderId="0" xfId="0" applyFont="1" applyAlignment="1">
      <alignment/>
    </xf>
    <xf numFmtId="164" fontId="0" fillId="0" borderId="13" xfId="0" applyNumberFormat="1" applyFont="1" applyBorder="1" applyAlignment="1">
      <alignment/>
    </xf>
    <xf numFmtId="0" fontId="57" fillId="0" borderId="0" xfId="0" applyFont="1" applyAlignment="1">
      <alignment/>
    </xf>
    <xf numFmtId="0" fontId="0" fillId="0" borderId="13" xfId="0" applyFont="1" applyBorder="1" applyAlignment="1">
      <alignment horizontal="right"/>
    </xf>
    <xf numFmtId="0" fontId="0" fillId="0" borderId="0" xfId="56" applyFont="1">
      <alignment/>
      <protection/>
    </xf>
    <xf numFmtId="0" fontId="0" fillId="0" borderId="11" xfId="0" applyFont="1" applyFill="1" applyBorder="1" applyAlignment="1">
      <alignment/>
    </xf>
    <xf numFmtId="166" fontId="0" fillId="0" borderId="13" xfId="0" applyNumberFormat="1" applyFont="1" applyBorder="1" applyAlignment="1">
      <alignment/>
    </xf>
    <xf numFmtId="0" fontId="0" fillId="0" borderId="12" xfId="0" applyFont="1" applyBorder="1" applyAlignment="1">
      <alignment/>
    </xf>
    <xf numFmtId="0" fontId="0" fillId="0" borderId="10" xfId="0" applyFont="1" applyBorder="1" applyAlignment="1">
      <alignment/>
    </xf>
    <xf numFmtId="0" fontId="1" fillId="33" borderId="15" xfId="0" applyFont="1" applyFill="1" applyBorder="1" applyAlignment="1">
      <alignment/>
    </xf>
    <xf numFmtId="0" fontId="1" fillId="33" borderId="13" xfId="0" applyFont="1" applyFill="1" applyBorder="1" applyAlignment="1">
      <alignment/>
    </xf>
    <xf numFmtId="0" fontId="1" fillId="33" borderId="13" xfId="0" applyFont="1" applyFill="1" applyBorder="1" applyAlignment="1">
      <alignment horizontal="righ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5" fillId="0" borderId="0" xfId="0" applyFont="1" applyAlignment="1">
      <alignment wrapText="1"/>
    </xf>
    <xf numFmtId="0" fontId="15" fillId="0" borderId="0" xfId="0" applyFont="1" applyAlignment="1">
      <alignment horizontal="left" wrapText="1" indent="3"/>
    </xf>
    <xf numFmtId="0" fontId="16" fillId="0" borderId="0" xfId="0" applyFont="1" applyAlignment="1">
      <alignment horizontal="left" wrapText="1" indent="3"/>
    </xf>
    <xf numFmtId="0" fontId="11" fillId="0" borderId="12" xfId="0" applyFont="1" applyBorder="1" applyAlignment="1">
      <alignment/>
    </xf>
    <xf numFmtId="0" fontId="11" fillId="0" borderId="16" xfId="0" applyFont="1" applyBorder="1" applyAlignment="1">
      <alignment/>
    </xf>
    <xf numFmtId="0" fontId="11" fillId="0" borderId="17" xfId="0" applyFont="1" applyBorder="1" applyAlignment="1">
      <alignment horizontal="right"/>
    </xf>
    <xf numFmtId="0" fontId="11" fillId="0" borderId="11" xfId="0" applyFont="1" applyBorder="1" applyAlignment="1">
      <alignment/>
    </xf>
    <xf numFmtId="0" fontId="11" fillId="0" borderId="0" xfId="0" applyFont="1" applyBorder="1" applyAlignment="1">
      <alignment/>
    </xf>
    <xf numFmtId="0" fontId="11" fillId="0" borderId="18" xfId="0" applyFont="1" applyBorder="1" applyAlignment="1">
      <alignment horizontal="right"/>
    </xf>
    <xf numFmtId="0" fontId="11" fillId="0" borderId="10" xfId="0" applyFont="1" applyBorder="1" applyAlignment="1">
      <alignment/>
    </xf>
    <xf numFmtId="0" fontId="11" fillId="0" borderId="19" xfId="0" applyFont="1" applyBorder="1" applyAlignment="1">
      <alignment/>
    </xf>
    <xf numFmtId="0" fontId="11" fillId="0" borderId="20" xfId="0" applyFont="1" applyBorder="1" applyAlignment="1">
      <alignment/>
    </xf>
    <xf numFmtId="0" fontId="12" fillId="0" borderId="12" xfId="0" applyFont="1" applyBorder="1" applyAlignment="1">
      <alignment/>
    </xf>
    <xf numFmtId="0" fontId="12" fillId="0" borderId="16" xfId="0" applyFont="1" applyBorder="1" applyAlignment="1">
      <alignment/>
    </xf>
    <xf numFmtId="0" fontId="12" fillId="0" borderId="17" xfId="0" applyFont="1" applyBorder="1" applyAlignment="1">
      <alignment/>
    </xf>
    <xf numFmtId="0" fontId="12" fillId="0" borderId="11" xfId="0" applyFont="1" applyBorder="1" applyAlignment="1">
      <alignment/>
    </xf>
    <xf numFmtId="0" fontId="12" fillId="0" borderId="0" xfId="0" applyFont="1" applyBorder="1" applyAlignment="1">
      <alignment/>
    </xf>
    <xf numFmtId="0" fontId="12" fillId="0" borderId="18" xfId="0" applyFont="1" applyBorder="1" applyAlignment="1">
      <alignment/>
    </xf>
    <xf numFmtId="167" fontId="0" fillId="0" borderId="13" xfId="0" applyNumberFormat="1" applyFont="1" applyBorder="1" applyAlignment="1">
      <alignment/>
    </xf>
    <xf numFmtId="0" fontId="18" fillId="0" borderId="0" xfId="0" applyFont="1" applyAlignment="1">
      <alignment/>
    </xf>
    <xf numFmtId="0" fontId="19" fillId="0" borderId="0" xfId="0" applyFont="1" applyAlignment="1">
      <alignment horizontal="center" wrapText="1"/>
    </xf>
    <xf numFmtId="0" fontId="1" fillId="33" borderId="0" xfId="0" applyFont="1" applyFill="1" applyAlignment="1">
      <alignment/>
    </xf>
    <xf numFmtId="0" fontId="1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18"/>
  <sheetViews>
    <sheetView showGridLines="0" tabSelected="1" workbookViewId="0" topLeftCell="A1">
      <selection activeCell="A9" sqref="A9"/>
    </sheetView>
  </sheetViews>
  <sheetFormatPr defaultColWidth="9.140625" defaultRowHeight="12.75"/>
  <cols>
    <col min="1" max="1" width="149.421875" style="30" customWidth="1"/>
    <col min="2" max="12" width="9.140625" style="30" customWidth="1"/>
    <col min="13" max="14" width="9.140625" style="26" customWidth="1"/>
  </cols>
  <sheetData>
    <row r="1" ht="27">
      <c r="A1" s="54" t="s">
        <v>58</v>
      </c>
    </row>
    <row r="2" spans="1:14" s="29" customFormat="1" ht="33.75">
      <c r="A2" s="34" t="s">
        <v>102</v>
      </c>
      <c r="B2" s="31"/>
      <c r="C2" s="31"/>
      <c r="D2" s="31"/>
      <c r="E2" s="31"/>
      <c r="F2" s="31"/>
      <c r="G2" s="31"/>
      <c r="H2" s="31"/>
      <c r="I2" s="31"/>
      <c r="J2" s="31"/>
      <c r="K2" s="31"/>
      <c r="L2" s="31"/>
      <c r="M2" s="28"/>
      <c r="N2" s="28"/>
    </row>
    <row r="3" spans="1:14" s="29" customFormat="1" ht="33.75">
      <c r="A3" s="34" t="s">
        <v>78</v>
      </c>
      <c r="B3" s="31"/>
      <c r="C3" s="31"/>
      <c r="D3" s="31"/>
      <c r="E3" s="31"/>
      <c r="F3" s="31"/>
      <c r="G3" s="31"/>
      <c r="H3" s="31"/>
      <c r="I3" s="31"/>
      <c r="J3" s="31"/>
      <c r="K3" s="31"/>
      <c r="L3" s="31"/>
      <c r="M3" s="28"/>
      <c r="N3" s="28"/>
    </row>
    <row r="4" spans="1:14" s="29" customFormat="1" ht="66.75">
      <c r="A4" s="35" t="s">
        <v>79</v>
      </c>
      <c r="B4" s="31"/>
      <c r="C4" s="31"/>
      <c r="D4" s="31"/>
      <c r="E4" s="31"/>
      <c r="F4" s="31"/>
      <c r="G4" s="31"/>
      <c r="H4" s="31"/>
      <c r="I4" s="31"/>
      <c r="J4" s="31"/>
      <c r="K4" s="31"/>
      <c r="L4" s="31"/>
      <c r="M4" s="28"/>
      <c r="N4" s="28"/>
    </row>
    <row r="5" spans="1:14" s="29" customFormat="1" ht="50.25">
      <c r="A5" s="35" t="s">
        <v>74</v>
      </c>
      <c r="B5" s="31"/>
      <c r="C5" s="31"/>
      <c r="D5" s="31"/>
      <c r="E5" s="31"/>
      <c r="F5" s="31"/>
      <c r="G5" s="31"/>
      <c r="H5" s="31"/>
      <c r="I5" s="31"/>
      <c r="J5" s="31"/>
      <c r="K5" s="31"/>
      <c r="L5" s="31"/>
      <c r="M5" s="28"/>
      <c r="N5" s="28"/>
    </row>
    <row r="6" spans="1:14" s="29" customFormat="1" ht="66.75">
      <c r="A6" s="35" t="s">
        <v>81</v>
      </c>
      <c r="B6" s="31"/>
      <c r="C6" s="31"/>
      <c r="D6" s="31"/>
      <c r="E6" s="31"/>
      <c r="F6" s="31"/>
      <c r="G6" s="31"/>
      <c r="H6" s="31"/>
      <c r="I6" s="31"/>
      <c r="J6" s="31"/>
      <c r="K6" s="31"/>
      <c r="L6" s="31"/>
      <c r="M6" s="28"/>
      <c r="N6" s="28"/>
    </row>
    <row r="7" spans="1:14" s="29" customFormat="1" ht="50.25">
      <c r="A7" s="35" t="s">
        <v>84</v>
      </c>
      <c r="B7" s="31"/>
      <c r="C7" s="31"/>
      <c r="D7" s="31"/>
      <c r="E7" s="31"/>
      <c r="F7" s="31"/>
      <c r="G7" s="31"/>
      <c r="H7" s="31"/>
      <c r="I7" s="31"/>
      <c r="J7" s="31"/>
      <c r="K7" s="31"/>
      <c r="L7" s="31"/>
      <c r="M7" s="28"/>
      <c r="N7" s="28"/>
    </row>
    <row r="8" spans="1:14" s="29" customFormat="1" ht="50.25">
      <c r="A8" s="36" t="s">
        <v>86</v>
      </c>
      <c r="B8" s="31"/>
      <c r="C8" s="31"/>
      <c r="D8" s="31"/>
      <c r="E8" s="31"/>
      <c r="F8" s="31"/>
      <c r="G8" s="31"/>
      <c r="H8" s="31"/>
      <c r="I8" s="31"/>
      <c r="J8" s="31"/>
      <c r="K8" s="31"/>
      <c r="L8" s="31"/>
      <c r="M8" s="28"/>
      <c r="N8" s="28"/>
    </row>
    <row r="9" spans="1:14" s="29" customFormat="1" ht="18.75">
      <c r="A9" s="34"/>
      <c r="B9" s="31"/>
      <c r="C9" s="31"/>
      <c r="D9" s="31"/>
      <c r="E9" s="31"/>
      <c r="F9" s="31"/>
      <c r="G9" s="31"/>
      <c r="H9" s="31"/>
      <c r="I9" s="31"/>
      <c r="J9" s="31"/>
      <c r="K9" s="31"/>
      <c r="L9" s="31"/>
      <c r="M9" s="28"/>
      <c r="N9" s="28"/>
    </row>
    <row r="10" spans="1:14" s="29" customFormat="1" ht="33.75">
      <c r="A10" s="34" t="s">
        <v>71</v>
      </c>
      <c r="B10" s="31"/>
      <c r="C10" s="31"/>
      <c r="D10" s="31"/>
      <c r="E10" s="31"/>
      <c r="F10" s="31"/>
      <c r="G10" s="31"/>
      <c r="H10" s="31"/>
      <c r="I10" s="31"/>
      <c r="J10" s="31"/>
      <c r="K10" s="31"/>
      <c r="L10" s="31"/>
      <c r="M10" s="28"/>
      <c r="N10" s="28"/>
    </row>
    <row r="11" spans="1:14" s="29" customFormat="1" ht="33.75">
      <c r="A11" s="34" t="s">
        <v>75</v>
      </c>
      <c r="B11" s="31"/>
      <c r="C11" s="31"/>
      <c r="D11" s="31"/>
      <c r="E11" s="31"/>
      <c r="F11" s="31"/>
      <c r="G11" s="31"/>
      <c r="H11" s="31"/>
      <c r="I11" s="31"/>
      <c r="J11" s="31"/>
      <c r="K11" s="31"/>
      <c r="L11" s="31"/>
      <c r="M11" s="28"/>
      <c r="N11" s="28"/>
    </row>
    <row r="12" spans="1:14" s="29" customFormat="1" ht="18.75">
      <c r="A12" s="56" t="s">
        <v>107</v>
      </c>
      <c r="B12" s="31"/>
      <c r="C12" s="31"/>
      <c r="D12" s="31"/>
      <c r="E12" s="31"/>
      <c r="F12" s="31"/>
      <c r="G12" s="31"/>
      <c r="H12" s="31"/>
      <c r="I12" s="31"/>
      <c r="J12" s="31"/>
      <c r="K12" s="31"/>
      <c r="L12" s="31"/>
      <c r="M12" s="28"/>
      <c r="N12" s="28"/>
    </row>
    <row r="13" spans="1:14" s="29" customFormat="1" ht="18.75">
      <c r="A13" s="56" t="s">
        <v>108</v>
      </c>
      <c r="B13" s="31"/>
      <c r="C13" s="31"/>
      <c r="D13" s="31"/>
      <c r="E13" s="31"/>
      <c r="F13" s="31"/>
      <c r="G13" s="31"/>
      <c r="H13" s="31"/>
      <c r="I13" s="31"/>
      <c r="J13" s="31"/>
      <c r="K13" s="31"/>
      <c r="L13" s="31"/>
      <c r="M13" s="28"/>
      <c r="N13" s="28"/>
    </row>
    <row r="14" spans="1:14" s="25" customFormat="1" ht="18.75">
      <c r="A14" s="32"/>
      <c r="M14" s="27"/>
      <c r="N14" s="27"/>
    </row>
    <row r="15" spans="1:14" s="25" customFormat="1" ht="18.75">
      <c r="A15" s="32"/>
      <c r="M15" s="27"/>
      <c r="N15" s="27"/>
    </row>
    <row r="16" spans="1:14" s="29" customFormat="1" ht="18.75">
      <c r="A16" s="31"/>
      <c r="M16" s="28"/>
      <c r="N16" s="28"/>
    </row>
    <row r="17" spans="1:14" s="29" customFormat="1" ht="18.75">
      <c r="A17" s="31"/>
      <c r="M17" s="28"/>
      <c r="N17" s="28"/>
    </row>
    <row r="18" spans="1:14" s="29" customFormat="1" ht="18.75">
      <c r="A18" s="31"/>
      <c r="M18" s="28"/>
      <c r="N18" s="28"/>
    </row>
  </sheetData>
  <sheetProtection/>
  <printOptions/>
  <pageMargins left="0.25" right="0.25"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47"/>
  <sheetViews>
    <sheetView zoomScale="80" zoomScaleNormal="80" zoomScalePageLayoutView="0" workbookViewId="0" topLeftCell="A1">
      <selection activeCell="A9" sqref="A9"/>
    </sheetView>
  </sheetViews>
  <sheetFormatPr defaultColWidth="9.140625" defaultRowHeight="12.75"/>
  <cols>
    <col min="1" max="1" width="33.421875" style="0" customWidth="1"/>
    <col min="2" max="2" width="12.140625" style="0" customWidth="1"/>
    <col min="5" max="5" width="10.421875" style="0" customWidth="1"/>
  </cols>
  <sheetData>
    <row r="1" ht="18.75">
      <c r="A1" s="15" t="s">
        <v>56</v>
      </c>
    </row>
    <row r="2" spans="1:2" ht="12.75">
      <c r="A2" s="55" t="s">
        <v>57</v>
      </c>
      <c r="B2" s="55"/>
    </row>
    <row r="4" ht="16.5" thickBot="1">
      <c r="A4" s="4" t="s">
        <v>7</v>
      </c>
    </row>
    <row r="5" spans="1:2" s="9" customFormat="1" ht="13.5" thickBot="1">
      <c r="A5" s="3" t="s">
        <v>20</v>
      </c>
      <c r="B5" s="10"/>
    </row>
    <row r="6" spans="1:3" ht="12.75">
      <c r="A6" s="11" t="s">
        <v>2</v>
      </c>
      <c r="B6" s="22">
        <v>0</v>
      </c>
      <c r="C6" t="s">
        <v>17</v>
      </c>
    </row>
    <row r="7" spans="1:3" s="13" customFormat="1" ht="12.75">
      <c r="A7" s="12" t="s">
        <v>1</v>
      </c>
      <c r="B7" s="6">
        <f>0.15+0.059</f>
        <v>0.209</v>
      </c>
      <c r="C7" s="17" t="s">
        <v>96</v>
      </c>
    </row>
    <row r="8" spans="1:6" ht="12.75">
      <c r="A8" s="5" t="s">
        <v>0</v>
      </c>
      <c r="B8" s="24">
        <v>0</v>
      </c>
      <c r="C8" s="9" t="s">
        <v>18</v>
      </c>
      <c r="E8" s="9"/>
      <c r="F8" s="9"/>
    </row>
    <row r="9" spans="1:3" ht="12.75">
      <c r="A9" s="2" t="s">
        <v>104</v>
      </c>
      <c r="B9" s="23">
        <v>8760</v>
      </c>
      <c r="C9" s="9" t="s">
        <v>103</v>
      </c>
    </row>
    <row r="10" spans="1:3" ht="12.75">
      <c r="A10" s="2" t="s">
        <v>54</v>
      </c>
      <c r="B10" s="23">
        <v>0</v>
      </c>
      <c r="C10" s="9" t="s">
        <v>77</v>
      </c>
    </row>
    <row r="11" spans="1:2" ht="12.75">
      <c r="A11" s="5"/>
      <c r="B11" s="6"/>
    </row>
    <row r="12" spans="1:2" ht="12.75">
      <c r="A12" s="5" t="s">
        <v>6</v>
      </c>
      <c r="B12" s="7">
        <f>B6*B7</f>
        <v>0</v>
      </c>
    </row>
    <row r="13" spans="1:3" ht="12.75">
      <c r="A13" s="5" t="s">
        <v>5</v>
      </c>
      <c r="B13" s="7">
        <f>B12*(B9/2000)</f>
        <v>0</v>
      </c>
      <c r="C13" s="9" t="s">
        <v>36</v>
      </c>
    </row>
    <row r="14" spans="1:3" ht="12.75">
      <c r="A14" s="5" t="s">
        <v>5</v>
      </c>
      <c r="B14" s="7" t="str">
        <f>IF(B10&gt;0,B10*B7*(1/2000),"NA")</f>
        <v>NA</v>
      </c>
      <c r="C14" s="9" t="s">
        <v>37</v>
      </c>
    </row>
    <row r="15" spans="1:2" ht="12.75">
      <c r="A15" s="2" t="s">
        <v>39</v>
      </c>
      <c r="B15" s="7" t="e">
        <f>B12/B8*116.67</f>
        <v>#DIV/0!</v>
      </c>
    </row>
    <row r="16" spans="1:2" ht="13.5" thickBot="1">
      <c r="A16" s="1"/>
      <c r="B16" s="8"/>
    </row>
    <row r="17" spans="1:2" ht="12.75">
      <c r="A17" s="18"/>
      <c r="B17" s="9"/>
    </row>
    <row r="18" ht="12.75">
      <c r="B18" s="9"/>
    </row>
    <row r="19" spans="1:2" ht="16.5" thickBot="1">
      <c r="A19" s="4" t="s">
        <v>8</v>
      </c>
      <c r="B19" s="9"/>
    </row>
    <row r="20" spans="1:2" ht="13.5" thickBot="1">
      <c r="A20" s="3" t="s">
        <v>20</v>
      </c>
      <c r="B20" s="10"/>
    </row>
    <row r="21" spans="1:2" ht="12.75">
      <c r="A21" s="11" t="s">
        <v>2</v>
      </c>
      <c r="B21" s="10">
        <f>B6</f>
        <v>0</v>
      </c>
    </row>
    <row r="22" spans="1:3" s="13" customFormat="1" ht="14.25">
      <c r="A22" s="2" t="s">
        <v>12</v>
      </c>
      <c r="B22" s="14">
        <f>B7*0.5+0.059</f>
        <v>0.16349999999999998</v>
      </c>
      <c r="C22" s="17" t="s">
        <v>97</v>
      </c>
    </row>
    <row r="23" spans="1:2" ht="12.75">
      <c r="A23" s="5" t="s">
        <v>0</v>
      </c>
      <c r="B23" s="16">
        <f>B8</f>
        <v>0</v>
      </c>
    </row>
    <row r="24" spans="1:3" ht="12.75">
      <c r="A24" s="2" t="s">
        <v>22</v>
      </c>
      <c r="B24" s="16">
        <f>B9</f>
        <v>8760</v>
      </c>
      <c r="C24" s="9" t="s">
        <v>53</v>
      </c>
    </row>
    <row r="25" spans="1:3" ht="12.75">
      <c r="A25" s="2" t="s">
        <v>54</v>
      </c>
      <c r="B25" s="16">
        <f>B10</f>
        <v>0</v>
      </c>
      <c r="C25" s="9" t="s">
        <v>77</v>
      </c>
    </row>
    <row r="26" spans="1:2" ht="12.75">
      <c r="A26" s="2"/>
      <c r="B26" s="7"/>
    </row>
    <row r="27" spans="1:2" ht="12.75">
      <c r="A27" s="2" t="s">
        <v>43</v>
      </c>
      <c r="B27" s="7">
        <f>B21*B22</f>
        <v>0</v>
      </c>
    </row>
    <row r="28" spans="1:3" ht="12.75">
      <c r="A28" s="2" t="s">
        <v>44</v>
      </c>
      <c r="B28" s="7">
        <f>B27*(B24/2000)</f>
        <v>0</v>
      </c>
      <c r="C28" s="9" t="s">
        <v>36</v>
      </c>
    </row>
    <row r="29" spans="1:3" ht="12.75">
      <c r="A29" s="2" t="s">
        <v>44</v>
      </c>
      <c r="B29" s="7" t="str">
        <f>IF(B25&gt;0,B25*B22*(1/2000),"NA")</f>
        <v>NA</v>
      </c>
      <c r="C29" s="9" t="s">
        <v>37</v>
      </c>
    </row>
    <row r="30" spans="1:2" ht="12.75">
      <c r="A30" s="2" t="s">
        <v>45</v>
      </c>
      <c r="B30" s="7" t="e">
        <f>B27/B23*116.67</f>
        <v>#DIV/0!</v>
      </c>
    </row>
    <row r="31" spans="1:2" ht="13.5" thickBot="1">
      <c r="A31" s="1"/>
      <c r="B31" s="8"/>
    </row>
    <row r="32" ht="12.75">
      <c r="A32" s="18"/>
    </row>
    <row r="34" spans="1:2" ht="16.5" thickBot="1">
      <c r="A34" s="4" t="s">
        <v>9</v>
      </c>
      <c r="B34" s="9"/>
    </row>
    <row r="35" spans="1:2" ht="13.5" thickBot="1">
      <c r="A35" s="3" t="s">
        <v>20</v>
      </c>
      <c r="B35" s="10"/>
    </row>
    <row r="36" spans="1:2" ht="12.75">
      <c r="A36" s="11" t="s">
        <v>2</v>
      </c>
      <c r="B36" s="10">
        <f>B6</f>
        <v>0</v>
      </c>
    </row>
    <row r="37" spans="1:3" ht="14.25">
      <c r="A37" s="2" t="s">
        <v>13</v>
      </c>
      <c r="B37" s="14">
        <f>B7*0.33+0.059</f>
        <v>0.12797</v>
      </c>
      <c r="C37" s="17" t="s">
        <v>98</v>
      </c>
    </row>
    <row r="38" spans="1:3" ht="12.75">
      <c r="A38" s="5" t="s">
        <v>0</v>
      </c>
      <c r="B38" s="16">
        <f>B8</f>
        <v>0</v>
      </c>
      <c r="C38" s="17"/>
    </row>
    <row r="39" spans="1:3" ht="12.75">
      <c r="A39" s="2" t="s">
        <v>22</v>
      </c>
      <c r="B39" s="16">
        <f>B9</f>
        <v>8760</v>
      </c>
      <c r="C39" s="9" t="s">
        <v>53</v>
      </c>
    </row>
    <row r="40" spans="1:3" ht="12.75">
      <c r="A40" s="2" t="s">
        <v>54</v>
      </c>
      <c r="B40" s="16">
        <f>B10</f>
        <v>0</v>
      </c>
      <c r="C40" s="9" t="s">
        <v>77</v>
      </c>
    </row>
    <row r="41" spans="1:3" ht="12.75">
      <c r="A41" s="5"/>
      <c r="B41" s="6"/>
      <c r="C41" s="17"/>
    </row>
    <row r="42" spans="1:2" ht="12.75">
      <c r="A42" s="2" t="s">
        <v>49</v>
      </c>
      <c r="B42" s="7">
        <f>B36*B37</f>
        <v>0</v>
      </c>
    </row>
    <row r="43" spans="1:3" ht="12.75">
      <c r="A43" s="2" t="s">
        <v>50</v>
      </c>
      <c r="B43" s="7">
        <f>B42*(B39/2000)</f>
        <v>0</v>
      </c>
      <c r="C43" s="9" t="s">
        <v>36</v>
      </c>
    </row>
    <row r="44" spans="1:3" ht="12.75">
      <c r="A44" s="2" t="s">
        <v>50</v>
      </c>
      <c r="B44" s="7" t="str">
        <f>IF(B40&gt;0,B40*B37*(1/2000),"NA")</f>
        <v>NA</v>
      </c>
      <c r="C44" s="9" t="s">
        <v>37</v>
      </c>
    </row>
    <row r="45" spans="1:2" ht="12.75">
      <c r="A45" s="2" t="s">
        <v>51</v>
      </c>
      <c r="B45" s="7" t="e">
        <f>B42/B38*116.67</f>
        <v>#DIV/0!</v>
      </c>
    </row>
    <row r="46" spans="1:2" ht="13.5" thickBot="1">
      <c r="A46" s="1"/>
      <c r="B46" s="8"/>
    </row>
    <row r="47" ht="12.75">
      <c r="A47" s="18"/>
    </row>
  </sheetData>
  <sheetProtection/>
  <mergeCells count="1">
    <mergeCell ref="A2:B2"/>
  </mergeCells>
  <printOptions/>
  <pageMargins left="0.75" right="0.75" top="1" bottom="1" header="0.5" footer="0.5"/>
  <pageSetup horizontalDpi="600" verticalDpi="600" orientation="landscape" scale="90" r:id="rId1"/>
</worksheet>
</file>

<file path=xl/worksheets/sheet11.xml><?xml version="1.0" encoding="utf-8"?>
<worksheet xmlns="http://schemas.openxmlformats.org/spreadsheetml/2006/main" xmlns:r="http://schemas.openxmlformats.org/officeDocument/2006/relationships">
  <dimension ref="A1:F63"/>
  <sheetViews>
    <sheetView zoomScale="80" zoomScaleNormal="80" zoomScalePageLayoutView="0" workbookViewId="0" topLeftCell="A40">
      <selection activeCell="B6" sqref="B6:B24"/>
    </sheetView>
  </sheetViews>
  <sheetFormatPr defaultColWidth="9.140625" defaultRowHeight="12.75"/>
  <cols>
    <col min="1" max="1" width="36.8515625" style="0" customWidth="1"/>
    <col min="2" max="2" width="12.140625" style="0" customWidth="1"/>
    <col min="5" max="5" width="10.421875" style="0" customWidth="1"/>
  </cols>
  <sheetData>
    <row r="1" ht="18.75">
      <c r="A1" s="15" t="s">
        <v>99</v>
      </c>
    </row>
    <row r="2" spans="1:2" ht="12.75">
      <c r="A2" s="55" t="s">
        <v>57</v>
      </c>
      <c r="B2" s="55"/>
    </row>
    <row r="4" ht="16.5" thickBot="1">
      <c r="A4" s="4" t="s">
        <v>7</v>
      </c>
    </row>
    <row r="5" spans="1:2" s="9" customFormat="1" ht="13.5" thickBot="1">
      <c r="A5" s="3" t="s">
        <v>20</v>
      </c>
      <c r="B5" s="10"/>
    </row>
    <row r="6" spans="1:3" ht="12.75">
      <c r="A6" s="20" t="s">
        <v>2</v>
      </c>
      <c r="B6" s="22">
        <v>0</v>
      </c>
      <c r="C6" s="9" t="s">
        <v>29</v>
      </c>
    </row>
    <row r="7" spans="1:3" s="13" customFormat="1" ht="12.75">
      <c r="A7" s="2" t="s">
        <v>1</v>
      </c>
      <c r="B7" s="6">
        <v>0.0033</v>
      </c>
      <c r="C7" s="17" t="s">
        <v>100</v>
      </c>
    </row>
    <row r="8" spans="1:3" ht="12.75">
      <c r="A8" s="2" t="s">
        <v>3</v>
      </c>
      <c r="B8" s="23">
        <v>100</v>
      </c>
      <c r="C8" s="9" t="s">
        <v>21</v>
      </c>
    </row>
    <row r="9" spans="1:3" ht="12.75">
      <c r="A9" s="2" t="s">
        <v>4</v>
      </c>
      <c r="B9" s="23">
        <v>0</v>
      </c>
      <c r="C9" s="9" t="s">
        <v>110</v>
      </c>
    </row>
    <row r="10" spans="1:6" ht="12.75">
      <c r="A10" s="2" t="s">
        <v>0</v>
      </c>
      <c r="B10" s="23">
        <v>0</v>
      </c>
      <c r="C10" s="9" t="s">
        <v>18</v>
      </c>
      <c r="E10" s="9"/>
      <c r="F10" s="9"/>
    </row>
    <row r="11" spans="1:3" ht="12.75">
      <c r="A11" s="2" t="s">
        <v>104</v>
      </c>
      <c r="B11" s="23">
        <v>8760</v>
      </c>
      <c r="C11" s="9" t="s">
        <v>103</v>
      </c>
    </row>
    <row r="12" spans="1:3" ht="12.75">
      <c r="A12" s="2" t="s">
        <v>54</v>
      </c>
      <c r="B12" s="23">
        <v>0</v>
      </c>
      <c r="C12" s="9" t="s">
        <v>77</v>
      </c>
    </row>
    <row r="13" spans="1:2" ht="12.75">
      <c r="A13" s="5"/>
      <c r="B13" s="6"/>
    </row>
    <row r="14" spans="1:2" ht="12.75">
      <c r="A14" s="2" t="s">
        <v>10</v>
      </c>
      <c r="B14" s="7">
        <f>B6*B7</f>
        <v>0</v>
      </c>
    </row>
    <row r="15" spans="1:3" ht="12.75">
      <c r="A15" s="2" t="s">
        <v>11</v>
      </c>
      <c r="B15" s="7">
        <f>B14*(B11/2000)</f>
        <v>0</v>
      </c>
      <c r="C15" s="9" t="s">
        <v>36</v>
      </c>
    </row>
    <row r="16" spans="1:3" ht="12.75">
      <c r="A16" s="2" t="s">
        <v>11</v>
      </c>
      <c r="B16" s="7" t="str">
        <f>IF(B12&gt;0,B12*B7*(1/2000),"NA")</f>
        <v>NA</v>
      </c>
      <c r="C16" s="9" t="s">
        <v>37</v>
      </c>
    </row>
    <row r="17" spans="1:2" ht="12.75">
      <c r="A17" s="2" t="s">
        <v>38</v>
      </c>
      <c r="B17" s="7" t="e">
        <f>B14/B10*116.67</f>
        <v>#DIV/0!</v>
      </c>
    </row>
    <row r="18" spans="1:2" ht="12.75">
      <c r="A18" s="2"/>
      <c r="B18" s="7"/>
    </row>
    <row r="19" spans="1:2" ht="12.75">
      <c r="A19" s="5" t="s">
        <v>6</v>
      </c>
      <c r="B19" s="7">
        <f>B14*(B8/100)*(1-(B9/100))</f>
        <v>0</v>
      </c>
    </row>
    <row r="20" spans="1:3" ht="12.75">
      <c r="A20" s="5" t="s">
        <v>5</v>
      </c>
      <c r="B20" s="7">
        <f>B19*(B11/2000)</f>
        <v>0</v>
      </c>
      <c r="C20" s="9" t="s">
        <v>36</v>
      </c>
    </row>
    <row r="21" spans="1:3" ht="12.75">
      <c r="A21" s="5" t="s">
        <v>5</v>
      </c>
      <c r="B21" s="7" t="str">
        <f>IF(B12&gt;0,B12*B7*(1/2000)*(B8/100)*(1-(B9/100)),"NA")</f>
        <v>NA</v>
      </c>
      <c r="C21" s="9" t="s">
        <v>37</v>
      </c>
    </row>
    <row r="22" spans="1:2" ht="12.75">
      <c r="A22" s="2" t="s">
        <v>39</v>
      </c>
      <c r="B22" s="7" t="e">
        <f>B19/B10*116.67</f>
        <v>#DIV/0!</v>
      </c>
    </row>
    <row r="23" spans="1:2" ht="12.75">
      <c r="A23" s="5"/>
      <c r="B23" s="7"/>
    </row>
    <row r="24" spans="1:2" ht="13.5" thickBot="1">
      <c r="A24" s="1"/>
      <c r="B24" s="8"/>
    </row>
    <row r="25" spans="1:2" ht="12.75">
      <c r="A25" s="18"/>
      <c r="B25" s="9"/>
    </row>
    <row r="26" ht="12.75">
      <c r="B26" s="9"/>
    </row>
    <row r="27" spans="1:2" ht="16.5" thickBot="1">
      <c r="A27" s="4" t="s">
        <v>8</v>
      </c>
      <c r="B27" s="9"/>
    </row>
    <row r="28" spans="1:2" ht="13.5" thickBot="1">
      <c r="A28" s="3" t="s">
        <v>20</v>
      </c>
      <c r="B28" s="10"/>
    </row>
    <row r="29" spans="1:2" s="13" customFormat="1" ht="12.75">
      <c r="A29" s="20" t="s">
        <v>2</v>
      </c>
      <c r="B29" s="10">
        <f>B6</f>
        <v>0</v>
      </c>
    </row>
    <row r="30" spans="1:3" ht="12.75">
      <c r="A30" s="2" t="s">
        <v>1</v>
      </c>
      <c r="B30" s="52">
        <v>0.0008</v>
      </c>
      <c r="C30" s="17" t="s">
        <v>100</v>
      </c>
    </row>
    <row r="31" spans="1:3" ht="12.75">
      <c r="A31" s="2" t="s">
        <v>4</v>
      </c>
      <c r="B31" s="23">
        <v>0</v>
      </c>
      <c r="C31" s="9" t="s">
        <v>105</v>
      </c>
    </row>
    <row r="32" spans="1:2" ht="12.75">
      <c r="A32" s="2"/>
      <c r="B32" s="6"/>
    </row>
    <row r="33" spans="1:3" ht="12.75">
      <c r="A33" s="2" t="s">
        <v>40</v>
      </c>
      <c r="B33" s="7">
        <f>B29*B30</f>
        <v>0</v>
      </c>
      <c r="C33" s="9"/>
    </row>
    <row r="34" spans="1:3" ht="12.75">
      <c r="A34" s="2" t="s">
        <v>41</v>
      </c>
      <c r="B34" s="7">
        <f>B33*(B11/2000)</f>
        <v>0</v>
      </c>
      <c r="C34" s="9" t="s">
        <v>36</v>
      </c>
    </row>
    <row r="35" spans="1:3" ht="12.75">
      <c r="A35" s="2" t="s">
        <v>41</v>
      </c>
      <c r="B35" s="7" t="str">
        <f>IF(B12&gt;0,B12*B30*(1/2000),"NA")</f>
        <v>NA</v>
      </c>
      <c r="C35" s="9" t="s">
        <v>37</v>
      </c>
    </row>
    <row r="36" spans="1:2" ht="12.75">
      <c r="A36" s="2" t="s">
        <v>42</v>
      </c>
      <c r="B36" s="7" t="e">
        <f>B33/B10*116.67</f>
        <v>#DIV/0!</v>
      </c>
    </row>
    <row r="37" spans="1:2" ht="12.75">
      <c r="A37" s="2"/>
      <c r="B37" s="7"/>
    </row>
    <row r="38" spans="1:2" ht="12.75">
      <c r="A38" s="2" t="s">
        <v>43</v>
      </c>
      <c r="B38" s="7">
        <f>B33*(B8/100)*(1-(B31/100))</f>
        <v>0</v>
      </c>
    </row>
    <row r="39" spans="1:3" ht="12.75">
      <c r="A39" s="2" t="s">
        <v>44</v>
      </c>
      <c r="B39" s="7">
        <f>B38*(B11/2000)</f>
        <v>0</v>
      </c>
      <c r="C39" s="9" t="s">
        <v>36</v>
      </c>
    </row>
    <row r="40" spans="1:3" ht="12.75">
      <c r="A40" s="2" t="s">
        <v>44</v>
      </c>
      <c r="B40" s="7" t="str">
        <f>IF(B12&gt;0,B12*B30*(1/2000)*(B8/100)*(1-(B31/100)),"NA")</f>
        <v>NA</v>
      </c>
      <c r="C40" s="9" t="s">
        <v>37</v>
      </c>
    </row>
    <row r="41" spans="1:2" ht="12.75">
      <c r="A41" s="2" t="s">
        <v>45</v>
      </c>
      <c r="B41" s="7" t="e">
        <f>B38/B10*116.67</f>
        <v>#DIV/0!</v>
      </c>
    </row>
    <row r="42" spans="1:3" ht="12.75">
      <c r="A42" s="2"/>
      <c r="B42" s="7"/>
      <c r="C42" s="9"/>
    </row>
    <row r="43" spans="1:3" ht="13.5" thickBot="1">
      <c r="A43" s="21"/>
      <c r="B43" s="8"/>
      <c r="C43" s="9"/>
    </row>
    <row r="44" spans="1:2" ht="12.75">
      <c r="A44" s="18"/>
      <c r="B44" s="9"/>
    </row>
    <row r="45" spans="1:2" ht="12.75">
      <c r="A45" s="9"/>
      <c r="B45" s="9"/>
    </row>
    <row r="46" spans="1:2" ht="16.5" thickBot="1">
      <c r="A46" s="4" t="s">
        <v>9</v>
      </c>
      <c r="B46" s="9"/>
    </row>
    <row r="47" spans="1:2" ht="13.5" thickBot="1">
      <c r="A47" s="3" t="s">
        <v>20</v>
      </c>
      <c r="B47" s="10"/>
    </row>
    <row r="48" spans="1:2" ht="12.75">
      <c r="A48" s="20" t="s">
        <v>2</v>
      </c>
      <c r="B48" s="10">
        <f>B6</f>
        <v>0</v>
      </c>
    </row>
    <row r="49" spans="1:3" ht="12.75">
      <c r="A49" s="2" t="s">
        <v>1</v>
      </c>
      <c r="B49" s="52">
        <f>B30</f>
        <v>0.0008</v>
      </c>
      <c r="C49" s="17" t="s">
        <v>101</v>
      </c>
    </row>
    <row r="50" spans="1:2" ht="12.75">
      <c r="A50" s="2" t="s">
        <v>4</v>
      </c>
      <c r="B50" s="23">
        <v>0</v>
      </c>
    </row>
    <row r="51" spans="1:2" ht="12.75">
      <c r="A51" s="5"/>
      <c r="B51" s="6"/>
    </row>
    <row r="52" spans="1:2" ht="12.75">
      <c r="A52" s="2" t="s">
        <v>46</v>
      </c>
      <c r="B52" s="7">
        <f>B48*B49</f>
        <v>0</v>
      </c>
    </row>
    <row r="53" spans="1:3" ht="12.75">
      <c r="A53" s="2" t="s">
        <v>47</v>
      </c>
      <c r="B53" s="7">
        <f>B52*(B11/2000)</f>
        <v>0</v>
      </c>
      <c r="C53" s="9" t="s">
        <v>36</v>
      </c>
    </row>
    <row r="54" spans="1:3" ht="12.75">
      <c r="A54" s="2" t="s">
        <v>47</v>
      </c>
      <c r="B54" s="7" t="str">
        <f>IF(B12&gt;0,B12*B49*(1/2000),"NA")</f>
        <v>NA</v>
      </c>
      <c r="C54" s="9" t="s">
        <v>37</v>
      </c>
    </row>
    <row r="55" spans="1:2" ht="12.75">
      <c r="A55" s="2" t="s">
        <v>48</v>
      </c>
      <c r="B55" s="7" t="e">
        <f>B52/B10*116.67</f>
        <v>#DIV/0!</v>
      </c>
    </row>
    <row r="56" spans="1:2" ht="12.75">
      <c r="A56" s="2"/>
      <c r="B56" s="7"/>
    </row>
    <row r="57" spans="1:2" ht="12.75">
      <c r="A57" s="2" t="s">
        <v>49</v>
      </c>
      <c r="B57" s="7">
        <f>B52*(B8/100)*(1-(B50/100))</f>
        <v>0</v>
      </c>
    </row>
    <row r="58" spans="1:3" ht="12.75">
      <c r="A58" s="2" t="s">
        <v>50</v>
      </c>
      <c r="B58" s="7">
        <f>B57*(B11/2000)</f>
        <v>0</v>
      </c>
      <c r="C58" s="9" t="s">
        <v>36</v>
      </c>
    </row>
    <row r="59" spans="1:3" ht="12.75">
      <c r="A59" s="2" t="s">
        <v>50</v>
      </c>
      <c r="B59" s="7" t="str">
        <f>IF(B12&gt;0,B12*B49*(1/2000)*(B8/100)*(1-(B50/100)),"NA")</f>
        <v>NA</v>
      </c>
      <c r="C59" s="9" t="s">
        <v>37</v>
      </c>
    </row>
    <row r="60" spans="1:3" ht="12.75">
      <c r="A60" s="2" t="s">
        <v>51</v>
      </c>
      <c r="B60" s="7" t="e">
        <f>B57/B10*116.67</f>
        <v>#DIV/0!</v>
      </c>
      <c r="C60" s="9"/>
    </row>
    <row r="61" spans="1:2" ht="12.75">
      <c r="A61" s="2"/>
      <c r="B61" s="7"/>
    </row>
    <row r="62" spans="1:2" ht="13.5" thickBot="1">
      <c r="A62" s="1"/>
      <c r="B62" s="8"/>
    </row>
    <row r="63" ht="12.75">
      <c r="A63" s="18"/>
    </row>
  </sheetData>
  <sheetProtection/>
  <mergeCells count="1">
    <mergeCell ref="A2:B2"/>
  </mergeCells>
  <printOptions/>
  <pageMargins left="0.75" right="0.75" top="1" bottom="1" header="0.5" footer="0.5"/>
  <pageSetup horizontalDpi="600" verticalDpi="600" orientation="landscape" scale="90" r:id="rId1"/>
</worksheet>
</file>

<file path=xl/worksheets/sheet12.xml><?xml version="1.0" encoding="utf-8"?>
<worksheet xmlns="http://schemas.openxmlformats.org/spreadsheetml/2006/main" xmlns:r="http://schemas.openxmlformats.org/officeDocument/2006/relationships">
  <dimension ref="A1:F63"/>
  <sheetViews>
    <sheetView zoomScale="80" zoomScaleNormal="80" zoomScalePageLayoutView="0" workbookViewId="0" topLeftCell="A1">
      <selection activeCell="A11" sqref="A11"/>
    </sheetView>
  </sheetViews>
  <sheetFormatPr defaultColWidth="9.140625" defaultRowHeight="12.75"/>
  <cols>
    <col min="1" max="1" width="38.421875" style="0" customWidth="1"/>
    <col min="2" max="2" width="12.140625" style="0" customWidth="1"/>
    <col min="5" max="5" width="10.421875" style="0" customWidth="1"/>
  </cols>
  <sheetData>
    <row r="1" ht="18.75">
      <c r="A1" s="15" t="s">
        <v>27</v>
      </c>
    </row>
    <row r="2" spans="1:2" ht="12.75">
      <c r="A2" s="55" t="s">
        <v>57</v>
      </c>
      <c r="B2" s="55"/>
    </row>
    <row r="4" ht="16.5" thickBot="1">
      <c r="A4" s="4" t="s">
        <v>7</v>
      </c>
    </row>
    <row r="5" spans="1:2" s="9" customFormat="1" ht="13.5" thickBot="1">
      <c r="A5" s="3" t="s">
        <v>20</v>
      </c>
      <c r="B5" s="10"/>
    </row>
    <row r="6" spans="1:3" ht="12.75">
      <c r="A6" s="20" t="s">
        <v>2</v>
      </c>
      <c r="B6" s="22">
        <v>0</v>
      </c>
      <c r="C6" s="9" t="s">
        <v>28</v>
      </c>
    </row>
    <row r="7" spans="1:3" s="13" customFormat="1" ht="12.75">
      <c r="A7" s="2" t="s">
        <v>1</v>
      </c>
      <c r="B7" s="6">
        <v>0.025</v>
      </c>
      <c r="C7" s="17" t="s">
        <v>33</v>
      </c>
    </row>
    <row r="8" spans="1:3" ht="12.75">
      <c r="A8" s="2" t="s">
        <v>3</v>
      </c>
      <c r="B8" s="23">
        <v>100</v>
      </c>
      <c r="C8" s="9" t="s">
        <v>21</v>
      </c>
    </row>
    <row r="9" spans="1:3" ht="12.75">
      <c r="A9" s="2" t="s">
        <v>4</v>
      </c>
      <c r="B9" s="23">
        <v>0</v>
      </c>
      <c r="C9" s="9" t="s">
        <v>110</v>
      </c>
    </row>
    <row r="10" spans="1:6" ht="12.75">
      <c r="A10" s="2" t="s">
        <v>0</v>
      </c>
      <c r="B10" s="23">
        <v>0</v>
      </c>
      <c r="C10" s="9" t="s">
        <v>18</v>
      </c>
      <c r="E10" s="9"/>
      <c r="F10" s="9"/>
    </row>
    <row r="11" spans="1:3" ht="12.75">
      <c r="A11" s="2" t="s">
        <v>104</v>
      </c>
      <c r="B11" s="23">
        <v>8760</v>
      </c>
      <c r="C11" s="9" t="s">
        <v>103</v>
      </c>
    </row>
    <row r="12" spans="1:3" ht="12.75">
      <c r="A12" s="2" t="s">
        <v>54</v>
      </c>
      <c r="B12" s="23">
        <v>0</v>
      </c>
      <c r="C12" s="9" t="s">
        <v>77</v>
      </c>
    </row>
    <row r="13" spans="1:2" ht="12.75">
      <c r="A13" s="5"/>
      <c r="B13" s="6"/>
    </row>
    <row r="14" spans="1:2" ht="12.75">
      <c r="A14" s="2" t="s">
        <v>10</v>
      </c>
      <c r="B14" s="7">
        <f>B6*B7</f>
        <v>0</v>
      </c>
    </row>
    <row r="15" spans="1:3" ht="12.75">
      <c r="A15" s="2" t="s">
        <v>11</v>
      </c>
      <c r="B15" s="7">
        <f>B14*(B11/2000)</f>
        <v>0</v>
      </c>
      <c r="C15" s="9" t="s">
        <v>36</v>
      </c>
    </row>
    <row r="16" spans="1:3" ht="12.75">
      <c r="A16" s="2" t="s">
        <v>11</v>
      </c>
      <c r="B16" s="7" t="str">
        <f>IF(B12&gt;0,B12*B7*(1/2000),"NA")</f>
        <v>NA</v>
      </c>
      <c r="C16" s="9" t="s">
        <v>37</v>
      </c>
    </row>
    <row r="17" spans="1:2" ht="12.75">
      <c r="A17" s="2" t="s">
        <v>38</v>
      </c>
      <c r="B17" s="7" t="e">
        <f>B14/B10*116.67</f>
        <v>#DIV/0!</v>
      </c>
    </row>
    <row r="18" spans="1:2" ht="12.75">
      <c r="A18" s="2"/>
      <c r="B18" s="7"/>
    </row>
    <row r="19" spans="1:2" ht="12.75">
      <c r="A19" s="5" t="s">
        <v>6</v>
      </c>
      <c r="B19" s="7">
        <f>B14*(B8/100)*(1-(B9/100))</f>
        <v>0</v>
      </c>
    </row>
    <row r="20" spans="1:3" ht="12.75">
      <c r="A20" s="5" t="s">
        <v>5</v>
      </c>
      <c r="B20" s="7">
        <f>B19*(B11/2000)</f>
        <v>0</v>
      </c>
      <c r="C20" s="9" t="s">
        <v>36</v>
      </c>
    </row>
    <row r="21" spans="1:3" ht="12.75">
      <c r="A21" s="5" t="s">
        <v>5</v>
      </c>
      <c r="B21" s="7" t="str">
        <f>IF(B12&gt;0,B12*B7*(1/2000)*(B8/100)*(1-(B9/100)),"NA")</f>
        <v>NA</v>
      </c>
      <c r="C21" s="9" t="s">
        <v>37</v>
      </c>
    </row>
    <row r="22" spans="1:2" ht="12.75">
      <c r="A22" s="2" t="s">
        <v>39</v>
      </c>
      <c r="B22" s="7" t="e">
        <f>B19/B10*116.67</f>
        <v>#DIV/0!</v>
      </c>
    </row>
    <row r="23" spans="1:2" ht="12.75">
      <c r="A23" s="5"/>
      <c r="B23" s="7"/>
    </row>
    <row r="24" spans="1:2" ht="13.5" thickBot="1">
      <c r="A24" s="1"/>
      <c r="B24" s="8"/>
    </row>
    <row r="25" spans="1:2" ht="12.75">
      <c r="A25" s="18"/>
      <c r="B25" s="9"/>
    </row>
    <row r="26" ht="12.75">
      <c r="B26" s="9"/>
    </row>
    <row r="27" spans="1:2" ht="16.5" thickBot="1">
      <c r="A27" s="4" t="s">
        <v>8</v>
      </c>
      <c r="B27" s="9"/>
    </row>
    <row r="28" spans="1:2" ht="13.5" thickBot="1">
      <c r="A28" s="3" t="s">
        <v>20</v>
      </c>
      <c r="B28" s="10"/>
    </row>
    <row r="29" spans="1:2" s="13" customFormat="1" ht="12.75">
      <c r="A29" s="20" t="s">
        <v>2</v>
      </c>
      <c r="B29" s="10">
        <f>B6</f>
        <v>0</v>
      </c>
    </row>
    <row r="30" spans="1:3" ht="12.75">
      <c r="A30" s="2" t="s">
        <v>1</v>
      </c>
      <c r="B30" s="19">
        <v>0.0063</v>
      </c>
      <c r="C30" s="17" t="s">
        <v>33</v>
      </c>
    </row>
    <row r="31" spans="1:3" ht="12.75">
      <c r="A31" s="2" t="s">
        <v>4</v>
      </c>
      <c r="B31" s="23">
        <v>0</v>
      </c>
      <c r="C31" s="9" t="s">
        <v>105</v>
      </c>
    </row>
    <row r="32" spans="1:2" ht="12.75">
      <c r="A32" s="2"/>
      <c r="B32" s="6"/>
    </row>
    <row r="33" spans="1:3" ht="12.75">
      <c r="A33" s="2" t="s">
        <v>40</v>
      </c>
      <c r="B33" s="7">
        <f>B29*B30</f>
        <v>0</v>
      </c>
      <c r="C33" s="9"/>
    </row>
    <row r="34" spans="1:3" ht="12.75">
      <c r="A34" s="2" t="s">
        <v>41</v>
      </c>
      <c r="B34" s="7">
        <f>B33*(B11/2000)</f>
        <v>0</v>
      </c>
      <c r="C34" s="9" t="s">
        <v>36</v>
      </c>
    </row>
    <row r="35" spans="1:3" ht="12.75">
      <c r="A35" s="2" t="s">
        <v>41</v>
      </c>
      <c r="B35" s="7" t="str">
        <f>IF(B12&gt;0,B12*B30*(1/2000),"NA")</f>
        <v>NA</v>
      </c>
      <c r="C35" s="9" t="s">
        <v>37</v>
      </c>
    </row>
    <row r="36" spans="1:2" ht="12.75">
      <c r="A36" s="2" t="s">
        <v>42</v>
      </c>
      <c r="B36" s="7" t="e">
        <f>B33/B10*116.67</f>
        <v>#DIV/0!</v>
      </c>
    </row>
    <row r="37" spans="1:2" ht="12.75">
      <c r="A37" s="2"/>
      <c r="B37" s="7"/>
    </row>
    <row r="38" spans="1:2" ht="12.75">
      <c r="A38" s="2" t="s">
        <v>43</v>
      </c>
      <c r="B38" s="7">
        <f>B33*(B8/100)*(1-(B31/100))</f>
        <v>0</v>
      </c>
    </row>
    <row r="39" spans="1:3" ht="12.75">
      <c r="A39" s="2" t="s">
        <v>44</v>
      </c>
      <c r="B39" s="7">
        <f>B38*(B11/2000)</f>
        <v>0</v>
      </c>
      <c r="C39" s="9" t="s">
        <v>36</v>
      </c>
    </row>
    <row r="40" spans="1:3" ht="12.75">
      <c r="A40" s="2" t="s">
        <v>44</v>
      </c>
      <c r="B40" s="7" t="str">
        <f>IF(B12&gt;0,B12*B30*(1/2000)*(B8/100)*(1-(B31/100)),"NA")</f>
        <v>NA</v>
      </c>
      <c r="C40" s="9" t="s">
        <v>37</v>
      </c>
    </row>
    <row r="41" spans="1:2" ht="12.75">
      <c r="A41" s="2" t="s">
        <v>45</v>
      </c>
      <c r="B41" s="7" t="e">
        <f>B38/B10*116.67</f>
        <v>#DIV/0!</v>
      </c>
    </row>
    <row r="42" spans="1:3" ht="12.75">
      <c r="A42" s="2"/>
      <c r="B42" s="7"/>
      <c r="C42" s="9"/>
    </row>
    <row r="43" spans="1:3" ht="13.5" thickBot="1">
      <c r="A43" s="21"/>
      <c r="B43" s="8"/>
      <c r="C43" s="9"/>
    </row>
    <row r="44" spans="1:2" ht="12.75">
      <c r="A44" s="18"/>
      <c r="B44" s="9"/>
    </row>
    <row r="45" spans="1:2" ht="12.75">
      <c r="A45" s="9"/>
      <c r="B45" s="9"/>
    </row>
    <row r="46" spans="1:2" ht="16.5" thickBot="1">
      <c r="A46" s="4" t="s">
        <v>9</v>
      </c>
      <c r="B46" s="9"/>
    </row>
    <row r="47" spans="1:2" ht="13.5" thickBot="1">
      <c r="A47" s="3" t="s">
        <v>20</v>
      </c>
      <c r="B47" s="10"/>
    </row>
    <row r="48" spans="1:2" ht="12.75">
      <c r="A48" s="20" t="s">
        <v>2</v>
      </c>
      <c r="B48" s="10">
        <f>B6</f>
        <v>0</v>
      </c>
    </row>
    <row r="49" spans="1:3" ht="12.75">
      <c r="A49" s="2" t="s">
        <v>1</v>
      </c>
      <c r="B49" s="19">
        <v>0.0011</v>
      </c>
      <c r="C49" s="17" t="s">
        <v>33</v>
      </c>
    </row>
    <row r="50" spans="1:3" ht="12.75">
      <c r="A50" s="2" t="s">
        <v>4</v>
      </c>
      <c r="B50" s="23">
        <v>0</v>
      </c>
      <c r="C50" s="9" t="s">
        <v>106</v>
      </c>
    </row>
    <row r="51" spans="1:2" ht="12.75">
      <c r="A51" s="5"/>
      <c r="B51" s="6"/>
    </row>
    <row r="52" spans="1:2" ht="12.75">
      <c r="A52" s="2" t="s">
        <v>46</v>
      </c>
      <c r="B52" s="7">
        <f>B48*B49</f>
        <v>0</v>
      </c>
    </row>
    <row r="53" spans="1:3" ht="12.75">
      <c r="A53" s="2" t="s">
        <v>47</v>
      </c>
      <c r="B53" s="7">
        <f>B52*(B11/2000)</f>
        <v>0</v>
      </c>
      <c r="C53" s="9" t="s">
        <v>36</v>
      </c>
    </row>
    <row r="54" spans="1:3" ht="12.75">
      <c r="A54" s="2" t="s">
        <v>47</v>
      </c>
      <c r="B54" s="7" t="str">
        <f>IF(B12&gt;0,B12*B49*(1/2000),"NA")</f>
        <v>NA</v>
      </c>
      <c r="C54" s="9" t="s">
        <v>37</v>
      </c>
    </row>
    <row r="55" spans="1:2" ht="12.75">
      <c r="A55" s="2" t="s">
        <v>48</v>
      </c>
      <c r="B55" s="7" t="e">
        <f>B52/B10*116.67</f>
        <v>#DIV/0!</v>
      </c>
    </row>
    <row r="56" spans="1:2" ht="12.75">
      <c r="A56" s="2"/>
      <c r="B56" s="7"/>
    </row>
    <row r="57" spans="1:2" ht="12.75">
      <c r="A57" s="2" t="s">
        <v>49</v>
      </c>
      <c r="B57" s="7">
        <f>B52*(B8/100)*(1-(B50/100))</f>
        <v>0</v>
      </c>
    </row>
    <row r="58" spans="1:3" ht="12.75">
      <c r="A58" s="2" t="s">
        <v>50</v>
      </c>
      <c r="B58" s="7">
        <f>B57*(B11/2000)</f>
        <v>0</v>
      </c>
      <c r="C58" s="9" t="s">
        <v>36</v>
      </c>
    </row>
    <row r="59" spans="1:3" ht="12.75">
      <c r="A59" s="2" t="s">
        <v>50</v>
      </c>
      <c r="B59" s="7" t="str">
        <f>IF(B12&gt;0,B12*B49*(1/2000)*(B8/100)*(1-(B50/100)),"NA")</f>
        <v>NA</v>
      </c>
      <c r="C59" s="9" t="s">
        <v>37</v>
      </c>
    </row>
    <row r="60" spans="1:3" ht="12.75">
      <c r="A60" s="2" t="s">
        <v>51</v>
      </c>
      <c r="B60" s="7" t="e">
        <f>B57/B10*116.67</f>
        <v>#DIV/0!</v>
      </c>
      <c r="C60" s="9"/>
    </row>
    <row r="61" spans="1:2" ht="12.75">
      <c r="A61" s="2"/>
      <c r="B61" s="7"/>
    </row>
    <row r="62" spans="1:2" ht="13.5" thickBot="1">
      <c r="A62" s="1"/>
      <c r="B62" s="8"/>
    </row>
    <row r="63" ht="12.75">
      <c r="A63" s="18"/>
    </row>
  </sheetData>
  <sheetProtection/>
  <mergeCells count="1">
    <mergeCell ref="A2:B2"/>
  </mergeCells>
  <printOptions/>
  <pageMargins left="0.75" right="0.75" top="1" bottom="1" header="0.5" footer="0.5"/>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1:I17"/>
  <sheetViews>
    <sheetView zoomScalePageLayoutView="0" workbookViewId="0" topLeftCell="A1">
      <selection activeCell="A3" sqref="A3"/>
    </sheetView>
  </sheetViews>
  <sheetFormatPr defaultColWidth="9.140625" defaultRowHeight="12.75"/>
  <cols>
    <col min="1" max="1" width="57.140625" style="30" customWidth="1"/>
    <col min="2" max="3" width="9.140625" style="30" customWidth="1"/>
    <col min="4" max="4" width="10.7109375" style="30" customWidth="1"/>
    <col min="5" max="6" width="9.140625" style="30" customWidth="1"/>
  </cols>
  <sheetData>
    <row r="1" ht="25.5">
      <c r="A1" s="53" t="s">
        <v>80</v>
      </c>
    </row>
    <row r="2" ht="26.25" thickBot="1">
      <c r="A2" s="53"/>
    </row>
    <row r="3" spans="1:9" s="29" customFormat="1" ht="18.75">
      <c r="A3" s="46"/>
      <c r="B3" s="46" t="s">
        <v>4</v>
      </c>
      <c r="C3" s="47"/>
      <c r="D3" s="48"/>
      <c r="E3" s="32"/>
      <c r="F3" s="32"/>
      <c r="G3" s="32"/>
      <c r="H3" s="28"/>
      <c r="I3" s="28"/>
    </row>
    <row r="4" spans="1:9" s="29" customFormat="1" ht="21.75" thickBot="1">
      <c r="A4" s="49" t="s">
        <v>59</v>
      </c>
      <c r="B4" s="49" t="s">
        <v>7</v>
      </c>
      <c r="C4" s="50" t="s">
        <v>72</v>
      </c>
      <c r="D4" s="51" t="s">
        <v>73</v>
      </c>
      <c r="E4" s="32"/>
      <c r="F4" s="32"/>
      <c r="G4" s="32"/>
      <c r="H4" s="28"/>
      <c r="I4" s="28"/>
    </row>
    <row r="5" spans="1:9" s="29" customFormat="1" ht="18.75">
      <c r="A5" s="37" t="s">
        <v>61</v>
      </c>
      <c r="B5" s="37">
        <v>95</v>
      </c>
      <c r="C5" s="38">
        <v>80</v>
      </c>
      <c r="D5" s="39">
        <v>40</v>
      </c>
      <c r="E5" s="31"/>
      <c r="F5" s="31"/>
      <c r="G5" s="31"/>
      <c r="H5" s="28"/>
      <c r="I5" s="28"/>
    </row>
    <row r="6" spans="1:9" ht="18">
      <c r="A6" s="40" t="s">
        <v>62</v>
      </c>
      <c r="B6" s="40">
        <v>75</v>
      </c>
      <c r="C6" s="41">
        <v>50</v>
      </c>
      <c r="D6" s="42">
        <v>20</v>
      </c>
      <c r="E6" s="31"/>
      <c r="F6" s="31"/>
      <c r="G6" s="31"/>
      <c r="H6" s="26"/>
      <c r="I6" s="26"/>
    </row>
    <row r="7" spans="1:9" ht="18">
      <c r="A7" s="40" t="s">
        <v>63</v>
      </c>
      <c r="B7" s="40">
        <v>35</v>
      </c>
      <c r="C7" s="41">
        <v>10</v>
      </c>
      <c r="D7" s="42">
        <v>10</v>
      </c>
      <c r="E7" s="31"/>
      <c r="F7" s="31"/>
      <c r="G7" s="31"/>
      <c r="H7" s="26"/>
      <c r="I7" s="26"/>
    </row>
    <row r="8" spans="1:9" ht="18.75" thickBot="1">
      <c r="A8" s="43" t="s">
        <v>60</v>
      </c>
      <c r="B8" s="43">
        <v>99</v>
      </c>
      <c r="C8" s="44">
        <v>95</v>
      </c>
      <c r="D8" s="45">
        <v>90</v>
      </c>
      <c r="E8" s="31"/>
      <c r="F8" s="31"/>
      <c r="G8" s="31"/>
      <c r="H8" s="26"/>
      <c r="I8" s="26"/>
    </row>
    <row r="9" spans="1:9" ht="18">
      <c r="A9" s="33" t="s">
        <v>70</v>
      </c>
      <c r="B9" s="33"/>
      <c r="C9" s="33"/>
      <c r="D9" s="31"/>
      <c r="E9" s="31"/>
      <c r="F9" s="31"/>
      <c r="G9" s="31"/>
      <c r="H9" s="26"/>
      <c r="I9" s="26"/>
    </row>
    <row r="10" spans="1:9" ht="18">
      <c r="A10" s="33" t="s">
        <v>64</v>
      </c>
      <c r="B10" s="33" t="s">
        <v>65</v>
      </c>
      <c r="C10" s="33"/>
      <c r="D10" s="31"/>
      <c r="E10" s="31"/>
      <c r="F10" s="31"/>
      <c r="G10" s="31"/>
      <c r="H10" s="26"/>
      <c r="I10" s="26"/>
    </row>
    <row r="11" spans="1:9" ht="15.75">
      <c r="A11" s="33" t="s">
        <v>66</v>
      </c>
      <c r="B11" s="33" t="s">
        <v>67</v>
      </c>
      <c r="C11" s="33"/>
      <c r="G11" s="30"/>
      <c r="H11" s="26"/>
      <c r="I11" s="26"/>
    </row>
    <row r="12" spans="1:9" ht="15.75">
      <c r="A12" s="33" t="s">
        <v>68</v>
      </c>
      <c r="B12" s="33" t="s">
        <v>69</v>
      </c>
      <c r="C12" s="33"/>
      <c r="G12" s="30"/>
      <c r="H12" s="26"/>
      <c r="I12" s="26"/>
    </row>
    <row r="13" spans="7:9" ht="12.75">
      <c r="G13" s="30"/>
      <c r="H13" s="26"/>
      <c r="I13" s="26"/>
    </row>
    <row r="14" spans="7:9" ht="12.75">
      <c r="G14" s="30"/>
      <c r="H14" s="26"/>
      <c r="I14" s="26"/>
    </row>
    <row r="15" spans="7:9" ht="12.75">
      <c r="G15" s="30"/>
      <c r="H15" s="26"/>
      <c r="I15" s="26"/>
    </row>
    <row r="16" spans="7:9" ht="12.75">
      <c r="G16" s="30"/>
      <c r="H16" s="26"/>
      <c r="I16" s="26"/>
    </row>
    <row r="17" spans="7:9" ht="12.75">
      <c r="G17" s="30"/>
      <c r="H17" s="26"/>
      <c r="I17" s="2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63"/>
  <sheetViews>
    <sheetView zoomScale="80" zoomScaleNormal="80" zoomScalePageLayoutView="0" workbookViewId="0" topLeftCell="A1">
      <selection activeCell="A11" sqref="A11"/>
    </sheetView>
  </sheetViews>
  <sheetFormatPr defaultColWidth="9.140625" defaultRowHeight="12.75"/>
  <cols>
    <col min="1" max="1" width="39.57421875" style="0" customWidth="1"/>
    <col min="2" max="2" width="12.140625" style="0" customWidth="1"/>
    <col min="5" max="5" width="10.421875" style="0" customWidth="1"/>
  </cols>
  <sheetData>
    <row r="1" ht="18.75">
      <c r="A1" s="15" t="s">
        <v>19</v>
      </c>
    </row>
    <row r="2" spans="1:2" ht="12.75">
      <c r="A2" s="55" t="s">
        <v>57</v>
      </c>
      <c r="B2" s="55"/>
    </row>
    <row r="4" ht="16.5" thickBot="1">
      <c r="A4" s="4" t="s">
        <v>7</v>
      </c>
    </row>
    <row r="5" spans="1:2" s="9" customFormat="1" ht="13.5" thickBot="1">
      <c r="A5" s="3" t="s">
        <v>20</v>
      </c>
      <c r="B5" s="10"/>
    </row>
    <row r="6" spans="1:3" ht="12.75">
      <c r="A6" s="20" t="s">
        <v>2</v>
      </c>
      <c r="B6" s="22">
        <v>0</v>
      </c>
      <c r="C6" s="9" t="s">
        <v>52</v>
      </c>
    </row>
    <row r="7" spans="1:3" s="13" customFormat="1" ht="12.75">
      <c r="A7" s="2" t="s">
        <v>1</v>
      </c>
      <c r="B7" s="6">
        <v>0.017</v>
      </c>
      <c r="C7" s="17" t="s">
        <v>87</v>
      </c>
    </row>
    <row r="8" spans="1:3" ht="12.75">
      <c r="A8" s="2" t="s">
        <v>3</v>
      </c>
      <c r="B8" s="23">
        <v>100</v>
      </c>
      <c r="C8" s="9" t="s">
        <v>34</v>
      </c>
    </row>
    <row r="9" spans="1:3" ht="12.75">
      <c r="A9" s="2" t="s">
        <v>4</v>
      </c>
      <c r="B9" s="23">
        <v>0</v>
      </c>
      <c r="C9" s="9" t="s">
        <v>110</v>
      </c>
    </row>
    <row r="10" spans="1:6" ht="12.75">
      <c r="A10" s="2" t="s">
        <v>0</v>
      </c>
      <c r="B10" s="24">
        <v>0</v>
      </c>
      <c r="C10" s="9" t="s">
        <v>18</v>
      </c>
      <c r="E10" s="9"/>
      <c r="F10" s="9"/>
    </row>
    <row r="11" spans="1:3" ht="12.75">
      <c r="A11" s="2" t="s">
        <v>104</v>
      </c>
      <c r="B11" s="23">
        <v>8760</v>
      </c>
      <c r="C11" s="9" t="s">
        <v>103</v>
      </c>
    </row>
    <row r="12" spans="1:3" ht="12.75">
      <c r="A12" s="2" t="s">
        <v>54</v>
      </c>
      <c r="B12" s="23">
        <v>0</v>
      </c>
      <c r="C12" s="9" t="s">
        <v>77</v>
      </c>
    </row>
    <row r="13" spans="1:2" ht="12.75">
      <c r="A13" s="5"/>
      <c r="B13" s="6"/>
    </row>
    <row r="14" spans="1:2" ht="12.75">
      <c r="A14" s="2" t="s">
        <v>10</v>
      </c>
      <c r="B14" s="7">
        <f>B6*B7</f>
        <v>0</v>
      </c>
    </row>
    <row r="15" spans="1:3" ht="12.75">
      <c r="A15" s="2" t="s">
        <v>11</v>
      </c>
      <c r="B15" s="7">
        <f>B14*(B11/2000)</f>
        <v>0</v>
      </c>
      <c r="C15" s="9" t="s">
        <v>36</v>
      </c>
    </row>
    <row r="16" spans="1:3" ht="12.75">
      <c r="A16" s="2" t="s">
        <v>11</v>
      </c>
      <c r="B16" s="7" t="str">
        <f>IF(B12&gt;0,B12*B7*(1/2000),"NA")</f>
        <v>NA</v>
      </c>
      <c r="C16" s="9" t="s">
        <v>37</v>
      </c>
    </row>
    <row r="17" spans="1:2" ht="12.75">
      <c r="A17" s="2" t="s">
        <v>38</v>
      </c>
      <c r="B17" s="7" t="e">
        <f>B14/B10*116.67</f>
        <v>#DIV/0!</v>
      </c>
    </row>
    <row r="18" spans="1:2" ht="12.75">
      <c r="A18" s="2"/>
      <c r="B18" s="7"/>
    </row>
    <row r="19" spans="1:2" ht="12.75">
      <c r="A19" s="5" t="s">
        <v>6</v>
      </c>
      <c r="B19" s="7">
        <f>B14*(B8/100)*(1-(B9/100))</f>
        <v>0</v>
      </c>
    </row>
    <row r="20" spans="1:3" ht="12.75">
      <c r="A20" s="5" t="s">
        <v>5</v>
      </c>
      <c r="B20" s="7">
        <f>B19*(B11/2000)</f>
        <v>0</v>
      </c>
      <c r="C20" s="9" t="s">
        <v>36</v>
      </c>
    </row>
    <row r="21" spans="1:3" ht="12.75">
      <c r="A21" s="5" t="s">
        <v>5</v>
      </c>
      <c r="B21" s="7" t="str">
        <f>IF(B12&gt;0,B12*B7*(1/2000)*(B8/100)*(1-(B9/100)),"NA")</f>
        <v>NA</v>
      </c>
      <c r="C21" s="9" t="s">
        <v>37</v>
      </c>
    </row>
    <row r="22" spans="1:2" ht="12.75">
      <c r="A22" s="2" t="s">
        <v>39</v>
      </c>
      <c r="B22" s="7" t="e">
        <f>B19/B10*116.67</f>
        <v>#DIV/0!</v>
      </c>
    </row>
    <row r="23" spans="1:2" ht="12.75">
      <c r="A23" s="5"/>
      <c r="B23" s="7"/>
    </row>
    <row r="24" spans="1:2" ht="13.5" thickBot="1">
      <c r="A24" s="1"/>
      <c r="B24" s="8"/>
    </row>
    <row r="25" spans="1:2" ht="12.75">
      <c r="A25" s="18"/>
      <c r="B25" s="9"/>
    </row>
    <row r="26" ht="12.75">
      <c r="B26" s="9"/>
    </row>
    <row r="27" spans="1:2" ht="16.5" thickBot="1">
      <c r="A27" s="4" t="s">
        <v>8</v>
      </c>
      <c r="B27" s="9"/>
    </row>
    <row r="28" spans="1:2" ht="13.5" thickBot="1">
      <c r="A28" s="3" t="s">
        <v>20</v>
      </c>
      <c r="B28" s="10"/>
    </row>
    <row r="29" spans="1:2" ht="12.75">
      <c r="A29" s="20" t="s">
        <v>2</v>
      </c>
      <c r="B29" s="10">
        <f>B6</f>
        <v>0</v>
      </c>
    </row>
    <row r="30" spans="1:3" s="13" customFormat="1" ht="12.75">
      <c r="A30" s="2" t="s">
        <v>1</v>
      </c>
      <c r="B30" s="19">
        <v>0.0025</v>
      </c>
      <c r="C30" s="17" t="s">
        <v>87</v>
      </c>
    </row>
    <row r="31" spans="1:3" ht="12.75">
      <c r="A31" s="2" t="s">
        <v>4</v>
      </c>
      <c r="B31" s="23">
        <v>0</v>
      </c>
      <c r="C31" s="9" t="s">
        <v>105</v>
      </c>
    </row>
    <row r="32" spans="1:2" ht="12.75">
      <c r="A32" s="2"/>
      <c r="B32" s="6"/>
    </row>
    <row r="33" spans="1:2" ht="12.75">
      <c r="A33" s="2" t="s">
        <v>40</v>
      </c>
      <c r="B33" s="7">
        <f>B29*B30</f>
        <v>0</v>
      </c>
    </row>
    <row r="34" spans="1:3" ht="12.75">
      <c r="A34" s="2" t="s">
        <v>41</v>
      </c>
      <c r="B34" s="7">
        <f>B33*(B11/2000)</f>
        <v>0</v>
      </c>
      <c r="C34" s="9" t="s">
        <v>36</v>
      </c>
    </row>
    <row r="35" spans="1:3" ht="12.75">
      <c r="A35" s="2" t="s">
        <v>41</v>
      </c>
      <c r="B35" s="7" t="str">
        <f>IF(B12&gt;0,B12*B30*(1/2000),"NA")</f>
        <v>NA</v>
      </c>
      <c r="C35" s="9" t="s">
        <v>37</v>
      </c>
    </row>
    <row r="36" spans="1:2" ht="12.75">
      <c r="A36" s="2" t="s">
        <v>42</v>
      </c>
      <c r="B36" s="7" t="e">
        <f>B33/B10*116.67</f>
        <v>#DIV/0!</v>
      </c>
    </row>
    <row r="37" spans="1:2" ht="12.75">
      <c r="A37" s="2"/>
      <c r="B37" s="7"/>
    </row>
    <row r="38" spans="1:2" ht="12.75">
      <c r="A38" s="2" t="s">
        <v>43</v>
      </c>
      <c r="B38" s="7">
        <f>B33*(B8/100)*(1-(B31/100))</f>
        <v>0</v>
      </c>
    </row>
    <row r="39" spans="1:3" ht="12.75">
      <c r="A39" s="2" t="s">
        <v>44</v>
      </c>
      <c r="B39" s="7">
        <f>B38*(B11/2000)</f>
        <v>0</v>
      </c>
      <c r="C39" s="9" t="s">
        <v>36</v>
      </c>
    </row>
    <row r="40" spans="1:3" ht="12.75">
      <c r="A40" s="2" t="s">
        <v>44</v>
      </c>
      <c r="B40" s="7" t="str">
        <f>IF(B12&gt;0,B12*B30*(1/2000)*(B8/100)*(1-(B31/100)),"NA")</f>
        <v>NA</v>
      </c>
      <c r="C40" s="9" t="s">
        <v>37</v>
      </c>
    </row>
    <row r="41" spans="1:2" ht="12.75">
      <c r="A41" s="2" t="s">
        <v>45</v>
      </c>
      <c r="B41" s="7" t="e">
        <f>B38/B10*116.67</f>
        <v>#DIV/0!</v>
      </c>
    </row>
    <row r="42" spans="1:2" ht="12.75">
      <c r="A42" s="2"/>
      <c r="B42" s="7"/>
    </row>
    <row r="43" spans="1:2" ht="13.5" thickBot="1">
      <c r="A43" s="21"/>
      <c r="B43" s="8"/>
    </row>
    <row r="44" spans="1:2" ht="12.75">
      <c r="A44" s="18"/>
      <c r="B44" s="9"/>
    </row>
    <row r="45" spans="1:2" ht="12.75">
      <c r="A45" s="9"/>
      <c r="B45" s="9"/>
    </row>
    <row r="46" spans="1:2" ht="16.5" thickBot="1">
      <c r="A46" s="4" t="s">
        <v>9</v>
      </c>
      <c r="B46" s="9"/>
    </row>
    <row r="47" spans="1:2" ht="13.5" thickBot="1">
      <c r="A47" s="3" t="s">
        <v>20</v>
      </c>
      <c r="B47" s="10"/>
    </row>
    <row r="48" spans="1:2" ht="12.75">
      <c r="A48" s="20" t="s">
        <v>2</v>
      </c>
      <c r="B48" s="10">
        <f>B6</f>
        <v>0</v>
      </c>
    </row>
    <row r="49" spans="1:3" ht="12.75">
      <c r="A49" s="2" t="s">
        <v>1</v>
      </c>
      <c r="B49" s="19">
        <f>B30*0.1</f>
        <v>0.00025</v>
      </c>
      <c r="C49" s="17" t="s">
        <v>88</v>
      </c>
    </row>
    <row r="50" spans="1:3" ht="12.75">
      <c r="A50" s="2" t="s">
        <v>4</v>
      </c>
      <c r="B50" s="23">
        <v>0</v>
      </c>
      <c r="C50" s="9" t="s">
        <v>106</v>
      </c>
    </row>
    <row r="51" spans="1:2" ht="12.75">
      <c r="A51" s="5"/>
      <c r="B51" s="6"/>
    </row>
    <row r="52" spans="1:2" ht="12.75">
      <c r="A52" s="2" t="s">
        <v>46</v>
      </c>
      <c r="B52" s="7">
        <f>B48*B49</f>
        <v>0</v>
      </c>
    </row>
    <row r="53" spans="1:3" ht="12.75">
      <c r="A53" s="2" t="s">
        <v>47</v>
      </c>
      <c r="B53" s="7">
        <f>B52*(B11/2000)</f>
        <v>0</v>
      </c>
      <c r="C53" s="9" t="s">
        <v>36</v>
      </c>
    </row>
    <row r="54" spans="1:3" ht="12.75">
      <c r="A54" s="2" t="s">
        <v>47</v>
      </c>
      <c r="B54" s="7" t="str">
        <f>IF(B12&gt;0,B12*B49*(1/2000),"NA")</f>
        <v>NA</v>
      </c>
      <c r="C54" s="9" t="s">
        <v>37</v>
      </c>
    </row>
    <row r="55" spans="1:2" ht="12.75">
      <c r="A55" s="2" t="s">
        <v>48</v>
      </c>
      <c r="B55" s="7" t="e">
        <f>B52/B10*116.67</f>
        <v>#DIV/0!</v>
      </c>
    </row>
    <row r="56" spans="1:2" ht="12.75">
      <c r="A56" s="2"/>
      <c r="B56" s="7"/>
    </row>
    <row r="57" spans="1:2" ht="12.75">
      <c r="A57" s="2" t="s">
        <v>49</v>
      </c>
      <c r="B57" s="7">
        <f>B52*(B8/100)*(1-(B50/100))</f>
        <v>0</v>
      </c>
    </row>
    <row r="58" spans="1:3" ht="12.75">
      <c r="A58" s="2" t="s">
        <v>50</v>
      </c>
      <c r="B58" s="7">
        <f>B57*(B11/2000)</f>
        <v>0</v>
      </c>
      <c r="C58" s="9" t="s">
        <v>36</v>
      </c>
    </row>
    <row r="59" spans="1:3" ht="12.75">
      <c r="A59" s="2" t="s">
        <v>50</v>
      </c>
      <c r="B59" s="7" t="str">
        <f>IF(B12&gt;0,B12*B49*(1/2000)*(B8/100)*(1-(B50/100)),"NA")</f>
        <v>NA</v>
      </c>
      <c r="C59" s="9" t="s">
        <v>37</v>
      </c>
    </row>
    <row r="60" spans="1:2" ht="12.75">
      <c r="A60" s="2" t="s">
        <v>51</v>
      </c>
      <c r="B60" s="7" t="e">
        <f>B57/B10*116.67</f>
        <v>#DIV/0!</v>
      </c>
    </row>
    <row r="61" spans="1:2" ht="12.75">
      <c r="A61" s="2"/>
      <c r="B61" s="7"/>
    </row>
    <row r="62" spans="1:2" ht="13.5" thickBot="1">
      <c r="A62" s="1"/>
      <c r="B62" s="8"/>
    </row>
    <row r="63" ht="12.75">
      <c r="A63" s="18"/>
    </row>
  </sheetData>
  <sheetProtection/>
  <mergeCells count="1">
    <mergeCell ref="A2:B2"/>
  </mergeCells>
  <printOptions/>
  <pageMargins left="0.75" right="0.75" top="1" bottom="1"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F63"/>
  <sheetViews>
    <sheetView zoomScale="80" zoomScaleNormal="80" zoomScalePageLayoutView="0" workbookViewId="0" topLeftCell="A4">
      <selection activeCell="A11" sqref="A11"/>
    </sheetView>
  </sheetViews>
  <sheetFormatPr defaultColWidth="9.140625" defaultRowHeight="12.75"/>
  <cols>
    <col min="1" max="1" width="43.00390625" style="0" customWidth="1"/>
    <col min="2" max="2" width="12.140625" style="0" customWidth="1"/>
    <col min="5" max="5" width="10.421875" style="0" customWidth="1"/>
  </cols>
  <sheetData>
    <row r="1" ht="18.75">
      <c r="A1" s="15" t="s">
        <v>85</v>
      </c>
    </row>
    <row r="2" spans="1:2" ht="12.75">
      <c r="A2" s="55" t="s">
        <v>57</v>
      </c>
      <c r="B2" s="55"/>
    </row>
    <row r="4" ht="16.5" thickBot="1">
      <c r="A4" s="4" t="s">
        <v>7</v>
      </c>
    </row>
    <row r="5" spans="1:2" s="9" customFormat="1" ht="13.5" thickBot="1">
      <c r="A5" s="3" t="s">
        <v>20</v>
      </c>
      <c r="B5" s="10"/>
    </row>
    <row r="6" spans="1:3" ht="12.75">
      <c r="A6" s="20" t="s">
        <v>2</v>
      </c>
      <c r="B6" s="22">
        <v>0</v>
      </c>
      <c r="C6" s="9" t="s">
        <v>55</v>
      </c>
    </row>
    <row r="7" spans="1:3" s="13" customFormat="1" ht="12.75">
      <c r="A7" s="2" t="s">
        <v>1</v>
      </c>
      <c r="B7" s="6">
        <v>0.061</v>
      </c>
      <c r="C7" s="17" t="s">
        <v>30</v>
      </c>
    </row>
    <row r="8" spans="1:3" ht="12.75">
      <c r="A8" s="2" t="s">
        <v>3</v>
      </c>
      <c r="B8" s="23">
        <v>100</v>
      </c>
      <c r="C8" s="9" t="s">
        <v>21</v>
      </c>
    </row>
    <row r="9" spans="1:3" ht="12.75">
      <c r="A9" s="2" t="s">
        <v>4</v>
      </c>
      <c r="B9" s="23">
        <v>0</v>
      </c>
      <c r="C9" s="9" t="s">
        <v>110</v>
      </c>
    </row>
    <row r="10" spans="1:6" ht="12.75">
      <c r="A10" s="2" t="s">
        <v>0</v>
      </c>
      <c r="B10" s="23">
        <v>0</v>
      </c>
      <c r="C10" s="9" t="s">
        <v>18</v>
      </c>
      <c r="E10" s="9"/>
      <c r="F10" s="9"/>
    </row>
    <row r="11" spans="1:3" ht="12.75">
      <c r="A11" s="2" t="s">
        <v>104</v>
      </c>
      <c r="B11" s="23">
        <v>8760</v>
      </c>
      <c r="C11" s="9" t="s">
        <v>103</v>
      </c>
    </row>
    <row r="12" spans="1:3" ht="12.75">
      <c r="A12" s="2" t="s">
        <v>54</v>
      </c>
      <c r="B12" s="23">
        <v>0</v>
      </c>
      <c r="C12" s="9" t="s">
        <v>77</v>
      </c>
    </row>
    <row r="13" spans="1:2" ht="12.75">
      <c r="A13" s="5"/>
      <c r="B13" s="6"/>
    </row>
    <row r="14" spans="1:2" ht="12.75">
      <c r="A14" s="2" t="s">
        <v>10</v>
      </c>
      <c r="B14" s="7">
        <f>B6*B7</f>
        <v>0</v>
      </c>
    </row>
    <row r="15" spans="1:3" ht="12.75">
      <c r="A15" s="2" t="s">
        <v>11</v>
      </c>
      <c r="B15" s="7">
        <f>B14*(B11/2000)</f>
        <v>0</v>
      </c>
      <c r="C15" s="9" t="s">
        <v>36</v>
      </c>
    </row>
    <row r="16" spans="1:3" ht="12.75">
      <c r="A16" s="2" t="s">
        <v>11</v>
      </c>
      <c r="B16" s="7" t="str">
        <f>IF(B12&gt;0,B12*B7*(1/2000),"NA")</f>
        <v>NA</v>
      </c>
      <c r="C16" s="9" t="s">
        <v>37</v>
      </c>
    </row>
    <row r="17" spans="1:2" ht="12.75">
      <c r="A17" s="2" t="s">
        <v>38</v>
      </c>
      <c r="B17" s="7" t="e">
        <f>B14/B10*116.67</f>
        <v>#DIV/0!</v>
      </c>
    </row>
    <row r="18" spans="1:2" ht="12.75">
      <c r="A18" s="2"/>
      <c r="B18" s="7"/>
    </row>
    <row r="19" spans="1:2" ht="12.75">
      <c r="A19" s="5" t="s">
        <v>6</v>
      </c>
      <c r="B19" s="7">
        <f>B14*(B8/100)*(1-(B9/100))</f>
        <v>0</v>
      </c>
    </row>
    <row r="20" spans="1:3" ht="12.75">
      <c r="A20" s="5" t="s">
        <v>5</v>
      </c>
      <c r="B20" s="7">
        <f>B19*(B11/2000)</f>
        <v>0</v>
      </c>
      <c r="C20" s="9" t="s">
        <v>36</v>
      </c>
    </row>
    <row r="21" spans="1:3" ht="12.75">
      <c r="A21" s="5" t="s">
        <v>5</v>
      </c>
      <c r="B21" s="7" t="str">
        <f>IF(B12&gt;0,B12*B7*(1/2000)*(B8/100)*(1-(B9/100)),"NA")</f>
        <v>NA</v>
      </c>
      <c r="C21" s="9" t="s">
        <v>37</v>
      </c>
    </row>
    <row r="22" spans="1:2" ht="12.75">
      <c r="A22" s="2" t="s">
        <v>39</v>
      </c>
      <c r="B22" s="7" t="e">
        <f>B19/B10*116.67</f>
        <v>#DIV/0!</v>
      </c>
    </row>
    <row r="23" spans="1:2" ht="12.75">
      <c r="A23" s="5"/>
      <c r="B23" s="7"/>
    </row>
    <row r="24" spans="1:2" ht="13.5" thickBot="1">
      <c r="A24" s="1"/>
      <c r="B24" s="8"/>
    </row>
    <row r="25" spans="1:2" ht="12.75">
      <c r="A25" s="18"/>
      <c r="B25" s="9"/>
    </row>
    <row r="26" ht="12.75">
      <c r="B26" s="9"/>
    </row>
    <row r="27" spans="1:2" ht="16.5" thickBot="1">
      <c r="A27" s="4" t="s">
        <v>8</v>
      </c>
      <c r="B27" s="9"/>
    </row>
    <row r="28" spans="1:2" ht="13.5" thickBot="1">
      <c r="A28" s="3" t="s">
        <v>20</v>
      </c>
      <c r="B28" s="10"/>
    </row>
    <row r="29" spans="1:2" s="13" customFormat="1" ht="12.75">
      <c r="A29" s="20" t="s">
        <v>2</v>
      </c>
      <c r="B29" s="10">
        <f>B6</f>
        <v>0</v>
      </c>
    </row>
    <row r="30" spans="1:3" ht="12.75">
      <c r="A30" s="2" t="s">
        <v>1</v>
      </c>
      <c r="B30" s="14">
        <v>0.034</v>
      </c>
      <c r="C30" s="17" t="s">
        <v>30</v>
      </c>
    </row>
    <row r="31" spans="1:3" ht="12.75">
      <c r="A31" s="2" t="s">
        <v>4</v>
      </c>
      <c r="B31" s="23">
        <v>0</v>
      </c>
      <c r="C31" s="9" t="s">
        <v>105</v>
      </c>
    </row>
    <row r="32" spans="1:2" ht="12.75">
      <c r="A32" s="2"/>
      <c r="B32" s="6"/>
    </row>
    <row r="33" spans="1:3" ht="12.75">
      <c r="A33" s="2" t="s">
        <v>40</v>
      </c>
      <c r="B33" s="7">
        <f>B29*B30</f>
        <v>0</v>
      </c>
      <c r="C33" s="9"/>
    </row>
    <row r="34" spans="1:3" ht="12.75">
      <c r="A34" s="2" t="s">
        <v>41</v>
      </c>
      <c r="B34" s="7">
        <f>B33*(B11/2000)</f>
        <v>0</v>
      </c>
      <c r="C34" s="9" t="s">
        <v>36</v>
      </c>
    </row>
    <row r="35" spans="1:3" ht="12.75">
      <c r="A35" s="2" t="s">
        <v>41</v>
      </c>
      <c r="B35" s="7" t="str">
        <f>IF(B12&gt;0,B12*B30*(1/2000),"NA")</f>
        <v>NA</v>
      </c>
      <c r="C35" s="9" t="s">
        <v>37</v>
      </c>
    </row>
    <row r="36" spans="1:2" ht="12.75">
      <c r="A36" s="2" t="s">
        <v>42</v>
      </c>
      <c r="B36" s="7" t="e">
        <f>B33/B10*116.67</f>
        <v>#DIV/0!</v>
      </c>
    </row>
    <row r="37" spans="1:2" ht="12.75">
      <c r="A37" s="2"/>
      <c r="B37" s="7"/>
    </row>
    <row r="38" spans="1:2" ht="12.75">
      <c r="A38" s="2" t="s">
        <v>43</v>
      </c>
      <c r="B38" s="7">
        <f>B33*(B8/100)*(1-(B31/100))</f>
        <v>0</v>
      </c>
    </row>
    <row r="39" spans="1:3" ht="12.75">
      <c r="A39" s="2" t="s">
        <v>44</v>
      </c>
      <c r="B39" s="7">
        <f>B38*(B11/2000)</f>
        <v>0</v>
      </c>
      <c r="C39" s="9" t="s">
        <v>36</v>
      </c>
    </row>
    <row r="40" spans="1:3" ht="12.75">
      <c r="A40" s="2" t="s">
        <v>44</v>
      </c>
      <c r="B40" s="7" t="str">
        <f>IF(B12&gt;0,B12*B30*(1/2000)*(B8/100)*(1-(B31/100)),"NA")</f>
        <v>NA</v>
      </c>
      <c r="C40" s="9" t="s">
        <v>37</v>
      </c>
    </row>
    <row r="41" spans="1:3" ht="12.75">
      <c r="A41" s="2" t="s">
        <v>45</v>
      </c>
      <c r="B41" s="7" t="e">
        <f>B38/B10*116.67</f>
        <v>#DIV/0!</v>
      </c>
      <c r="C41" s="9"/>
    </row>
    <row r="42" spans="1:2" ht="12.75">
      <c r="A42" s="2"/>
      <c r="B42" s="7"/>
    </row>
    <row r="43" spans="1:2" ht="13.5" thickBot="1">
      <c r="A43" s="21"/>
      <c r="B43" s="8"/>
    </row>
    <row r="44" spans="1:2" ht="12.75">
      <c r="A44" s="18"/>
      <c r="B44" s="9"/>
    </row>
    <row r="45" spans="1:2" ht="12.75">
      <c r="A45" s="9"/>
      <c r="B45" s="9"/>
    </row>
    <row r="46" spans="1:2" ht="16.5" thickBot="1">
      <c r="A46" s="4" t="s">
        <v>9</v>
      </c>
      <c r="B46" s="9"/>
    </row>
    <row r="47" spans="1:2" ht="13.5" thickBot="1">
      <c r="A47" s="3" t="s">
        <v>20</v>
      </c>
      <c r="B47" s="10"/>
    </row>
    <row r="48" spans="1:2" ht="12.75">
      <c r="A48" s="20" t="s">
        <v>2</v>
      </c>
      <c r="B48" s="10">
        <f>B6</f>
        <v>0</v>
      </c>
    </row>
    <row r="49" spans="1:3" ht="12.75">
      <c r="A49" s="2" t="s">
        <v>1</v>
      </c>
      <c r="B49" s="19">
        <v>0.0058</v>
      </c>
      <c r="C49" s="17" t="s">
        <v>30</v>
      </c>
    </row>
    <row r="50" spans="1:3" ht="12.75">
      <c r="A50" s="2" t="s">
        <v>4</v>
      </c>
      <c r="B50" s="23">
        <v>0</v>
      </c>
      <c r="C50" s="9" t="s">
        <v>106</v>
      </c>
    </row>
    <row r="51" spans="1:2" ht="12.75">
      <c r="A51" s="5"/>
      <c r="B51" s="6"/>
    </row>
    <row r="52" spans="1:2" ht="12.75">
      <c r="A52" s="2" t="s">
        <v>46</v>
      </c>
      <c r="B52" s="7">
        <f>B48*B49</f>
        <v>0</v>
      </c>
    </row>
    <row r="53" spans="1:3" ht="12.75">
      <c r="A53" s="2" t="s">
        <v>47</v>
      </c>
      <c r="B53" s="7">
        <f>B52*(B11/2000)</f>
        <v>0</v>
      </c>
      <c r="C53" s="9" t="s">
        <v>36</v>
      </c>
    </row>
    <row r="54" spans="1:3" ht="12.75">
      <c r="A54" s="2" t="s">
        <v>47</v>
      </c>
      <c r="B54" s="7" t="str">
        <f>IF(B12&gt;0,B12*B49*(1/2000),"NA")</f>
        <v>NA</v>
      </c>
      <c r="C54" s="9" t="s">
        <v>37</v>
      </c>
    </row>
    <row r="55" spans="1:2" ht="12.75">
      <c r="A55" s="2" t="s">
        <v>48</v>
      </c>
      <c r="B55" s="7" t="e">
        <f>B52/B10*116.67</f>
        <v>#DIV/0!</v>
      </c>
    </row>
    <row r="56" spans="1:2" ht="12.75">
      <c r="A56" s="2"/>
      <c r="B56" s="7"/>
    </row>
    <row r="57" spans="1:2" ht="12.75">
      <c r="A57" s="2" t="s">
        <v>49</v>
      </c>
      <c r="B57" s="7">
        <f>B52*(B8/100)*(1-(B50/100))</f>
        <v>0</v>
      </c>
    </row>
    <row r="58" spans="1:3" ht="12.75">
      <c r="A58" s="2" t="s">
        <v>50</v>
      </c>
      <c r="B58" s="7">
        <f>B57*(B11/2000)</f>
        <v>0</v>
      </c>
      <c r="C58" s="9" t="s">
        <v>36</v>
      </c>
    </row>
    <row r="59" spans="1:3" ht="12.75">
      <c r="A59" s="2" t="s">
        <v>50</v>
      </c>
      <c r="B59" s="7" t="str">
        <f>IF(B12&gt;0,B12*B49*(1/2000)*(B8/100)*(1-(B50/100)),"NA")</f>
        <v>NA</v>
      </c>
      <c r="C59" s="9" t="s">
        <v>37</v>
      </c>
    </row>
    <row r="60" spans="1:3" ht="12.75">
      <c r="A60" s="2" t="s">
        <v>51</v>
      </c>
      <c r="B60" s="7" t="e">
        <f>B57/B10*116.67</f>
        <v>#DIV/0!</v>
      </c>
      <c r="C60" s="9"/>
    </row>
    <row r="61" spans="1:2" ht="12.75">
      <c r="A61" s="2"/>
      <c r="B61" s="7"/>
    </row>
    <row r="62" spans="1:2" ht="13.5" thickBot="1">
      <c r="A62" s="1"/>
      <c r="B62" s="8"/>
    </row>
    <row r="63" ht="12.75">
      <c r="A63" s="18"/>
    </row>
  </sheetData>
  <sheetProtection/>
  <mergeCells count="1">
    <mergeCell ref="A2:B2"/>
  </mergeCells>
  <printOptions/>
  <pageMargins left="0.75" right="0.75" top="1" bottom="1"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F63"/>
  <sheetViews>
    <sheetView zoomScale="80" zoomScaleNormal="80" zoomScalePageLayoutView="0" workbookViewId="0" topLeftCell="A7">
      <selection activeCell="A11" sqref="A11"/>
    </sheetView>
  </sheetViews>
  <sheetFormatPr defaultColWidth="9.140625" defaultRowHeight="12.75"/>
  <cols>
    <col min="1" max="1" width="40.28125" style="0" customWidth="1"/>
    <col min="2" max="2" width="12.140625" style="0" customWidth="1"/>
    <col min="5" max="5" width="10.421875" style="0" customWidth="1"/>
  </cols>
  <sheetData>
    <row r="1" ht="18.75">
      <c r="A1" s="15" t="s">
        <v>26</v>
      </c>
    </row>
    <row r="2" spans="1:2" ht="12.75">
      <c r="A2" s="55" t="s">
        <v>57</v>
      </c>
      <c r="B2" s="55"/>
    </row>
    <row r="4" ht="16.5" thickBot="1">
      <c r="A4" s="4" t="s">
        <v>7</v>
      </c>
    </row>
    <row r="5" spans="1:2" s="9" customFormat="1" ht="13.5" thickBot="1">
      <c r="A5" s="3" t="s">
        <v>20</v>
      </c>
      <c r="B5" s="10"/>
    </row>
    <row r="6" spans="1:3" ht="12.75">
      <c r="A6" s="20" t="s">
        <v>2</v>
      </c>
      <c r="B6" s="22">
        <v>0</v>
      </c>
      <c r="C6" s="9" t="s">
        <v>76</v>
      </c>
    </row>
    <row r="7" spans="1:3" s="13" customFormat="1" ht="12.75">
      <c r="A7" s="2" t="s">
        <v>1</v>
      </c>
      <c r="B7" s="6">
        <v>0.061</v>
      </c>
      <c r="C7" s="17" t="s">
        <v>31</v>
      </c>
    </row>
    <row r="8" spans="1:3" ht="12.75">
      <c r="A8" s="2" t="s">
        <v>3</v>
      </c>
      <c r="B8" s="23">
        <v>100</v>
      </c>
      <c r="C8" s="9" t="s">
        <v>21</v>
      </c>
    </row>
    <row r="9" spans="1:3" ht="12.75">
      <c r="A9" s="2" t="s">
        <v>4</v>
      </c>
      <c r="B9" s="23">
        <v>0</v>
      </c>
      <c r="C9" s="9" t="s">
        <v>110</v>
      </c>
    </row>
    <row r="10" spans="1:6" ht="12.75">
      <c r="A10" s="2" t="s">
        <v>0</v>
      </c>
      <c r="B10" s="23">
        <v>0</v>
      </c>
      <c r="C10" s="9" t="s">
        <v>18</v>
      </c>
      <c r="E10" s="9"/>
      <c r="F10" s="9"/>
    </row>
    <row r="11" spans="1:3" ht="12.75">
      <c r="A11" s="2" t="s">
        <v>104</v>
      </c>
      <c r="B11" s="23">
        <v>8760</v>
      </c>
      <c r="C11" s="9" t="s">
        <v>103</v>
      </c>
    </row>
    <row r="12" spans="1:3" ht="12.75">
      <c r="A12" s="2" t="s">
        <v>54</v>
      </c>
      <c r="B12" s="23">
        <v>0</v>
      </c>
      <c r="C12" s="9" t="s">
        <v>77</v>
      </c>
    </row>
    <row r="13" spans="1:2" ht="12.75">
      <c r="A13" s="5"/>
      <c r="B13" s="6"/>
    </row>
    <row r="14" spans="1:2" ht="12.75">
      <c r="A14" s="2" t="s">
        <v>10</v>
      </c>
      <c r="B14" s="7">
        <f>B6*B7</f>
        <v>0</v>
      </c>
    </row>
    <row r="15" spans="1:3" ht="12.75">
      <c r="A15" s="2" t="s">
        <v>11</v>
      </c>
      <c r="B15" s="7">
        <f>B14*(B11/2000)</f>
        <v>0</v>
      </c>
      <c r="C15" s="9" t="s">
        <v>36</v>
      </c>
    </row>
    <row r="16" spans="1:3" ht="12.75">
      <c r="A16" s="2" t="s">
        <v>11</v>
      </c>
      <c r="B16" s="7" t="str">
        <f>IF(B12&gt;0,B12*B7*(1/2000),"NA")</f>
        <v>NA</v>
      </c>
      <c r="C16" s="9" t="s">
        <v>37</v>
      </c>
    </row>
    <row r="17" spans="1:2" ht="12.75">
      <c r="A17" s="2" t="s">
        <v>38</v>
      </c>
      <c r="B17" s="7" t="e">
        <f>B14/B10*116.67</f>
        <v>#DIV/0!</v>
      </c>
    </row>
    <row r="18" spans="1:2" ht="12.75">
      <c r="A18" s="2"/>
      <c r="B18" s="7"/>
    </row>
    <row r="19" spans="1:2" ht="12.75">
      <c r="A19" s="5" t="s">
        <v>6</v>
      </c>
      <c r="B19" s="7">
        <f>B14*(B8/100)*(1-(B9/100))</f>
        <v>0</v>
      </c>
    </row>
    <row r="20" spans="1:3" ht="12.75">
      <c r="A20" s="5" t="s">
        <v>5</v>
      </c>
      <c r="B20" s="7">
        <f>B19*(B11/2000)</f>
        <v>0</v>
      </c>
      <c r="C20" s="9" t="s">
        <v>36</v>
      </c>
    </row>
    <row r="21" spans="1:3" ht="12.75">
      <c r="A21" s="5" t="s">
        <v>5</v>
      </c>
      <c r="B21" s="7" t="str">
        <f>IF(B12&gt;0,B12*B7*(1/2000)*(B8/100)*(1-(B9/100)),"NA")</f>
        <v>NA</v>
      </c>
      <c r="C21" s="9" t="s">
        <v>37</v>
      </c>
    </row>
    <row r="22" spans="1:2" ht="12.75">
      <c r="A22" s="2" t="s">
        <v>39</v>
      </c>
      <c r="B22" s="7" t="e">
        <f>B19/B10*116.67</f>
        <v>#DIV/0!</v>
      </c>
    </row>
    <row r="23" spans="1:2" ht="12.75">
      <c r="A23" s="5"/>
      <c r="B23" s="7"/>
    </row>
    <row r="24" spans="1:2" ht="13.5" thickBot="1">
      <c r="A24" s="1"/>
      <c r="B24" s="8"/>
    </row>
    <row r="25" spans="1:2" ht="12.75">
      <c r="A25" s="18"/>
      <c r="B25" s="9"/>
    </row>
    <row r="26" ht="12.75">
      <c r="B26" s="9"/>
    </row>
    <row r="27" spans="1:2" ht="16.5" thickBot="1">
      <c r="A27" s="4" t="s">
        <v>8</v>
      </c>
      <c r="B27" s="9"/>
    </row>
    <row r="28" spans="1:2" ht="13.5" thickBot="1">
      <c r="A28" s="3" t="s">
        <v>20</v>
      </c>
      <c r="B28" s="10"/>
    </row>
    <row r="29" spans="1:2" s="13" customFormat="1" ht="12.75">
      <c r="A29" s="20" t="s">
        <v>2</v>
      </c>
      <c r="B29" s="10">
        <f>B6</f>
        <v>0</v>
      </c>
    </row>
    <row r="30" spans="1:3" ht="12.75">
      <c r="A30" s="2" t="s">
        <v>1</v>
      </c>
      <c r="B30" s="14">
        <v>0.034</v>
      </c>
      <c r="C30" s="17" t="s">
        <v>31</v>
      </c>
    </row>
    <row r="31" spans="1:3" ht="12.75">
      <c r="A31" s="2" t="s">
        <v>4</v>
      </c>
      <c r="B31" s="23">
        <v>0</v>
      </c>
      <c r="C31" s="9" t="s">
        <v>105</v>
      </c>
    </row>
    <row r="32" spans="1:2" ht="12.75">
      <c r="A32" s="2"/>
      <c r="B32" s="6"/>
    </row>
    <row r="33" spans="1:3" ht="12.75">
      <c r="A33" s="2" t="s">
        <v>40</v>
      </c>
      <c r="B33" s="7">
        <f>B29*B30</f>
        <v>0</v>
      </c>
      <c r="C33" s="9"/>
    </row>
    <row r="34" spans="1:3" ht="12.75">
      <c r="A34" s="2" t="s">
        <v>41</v>
      </c>
      <c r="B34" s="7">
        <f>B33*(B11/2000)</f>
        <v>0</v>
      </c>
      <c r="C34" s="9" t="s">
        <v>36</v>
      </c>
    </row>
    <row r="35" spans="1:3" ht="12.75">
      <c r="A35" s="2" t="s">
        <v>41</v>
      </c>
      <c r="B35" s="7" t="str">
        <f>IF(B12&gt;0,B12*B30*(1/2000),"NA")</f>
        <v>NA</v>
      </c>
      <c r="C35" s="9" t="s">
        <v>37</v>
      </c>
    </row>
    <row r="36" spans="1:2" ht="12.75">
      <c r="A36" s="2" t="s">
        <v>42</v>
      </c>
      <c r="B36" s="7" t="e">
        <f>B33/B10*116.67</f>
        <v>#DIV/0!</v>
      </c>
    </row>
    <row r="37" spans="1:2" ht="12.75">
      <c r="A37" s="2"/>
      <c r="B37" s="7"/>
    </row>
    <row r="38" spans="1:2" ht="12.75">
      <c r="A38" s="2" t="s">
        <v>43</v>
      </c>
      <c r="B38" s="7">
        <f>B33*(B8/100)*(1-(B31/100))</f>
        <v>0</v>
      </c>
    </row>
    <row r="39" spans="1:3" ht="12.75">
      <c r="A39" s="2" t="s">
        <v>44</v>
      </c>
      <c r="B39" s="7">
        <f>B38*(B11/2000)</f>
        <v>0</v>
      </c>
      <c r="C39" s="9" t="s">
        <v>36</v>
      </c>
    </row>
    <row r="40" spans="1:3" ht="12.75">
      <c r="A40" s="2" t="s">
        <v>44</v>
      </c>
      <c r="B40" s="7" t="str">
        <f>IF(B12&gt;0,B12*B30*(1/2000)*(B8/100)*(1-(B31/100)),"NA")</f>
        <v>NA</v>
      </c>
      <c r="C40" s="9" t="s">
        <v>37</v>
      </c>
    </row>
    <row r="41" spans="1:2" ht="12.75">
      <c r="A41" s="2" t="s">
        <v>45</v>
      </c>
      <c r="B41" s="7" t="e">
        <f>B38/B10*116.67</f>
        <v>#DIV/0!</v>
      </c>
    </row>
    <row r="42" spans="1:2" ht="12.75">
      <c r="A42" s="2"/>
      <c r="B42" s="7"/>
    </row>
    <row r="43" spans="1:2" ht="13.5" thickBot="1">
      <c r="A43" s="21"/>
      <c r="B43" s="8"/>
    </row>
    <row r="44" spans="1:2" ht="12.75">
      <c r="A44" s="18"/>
      <c r="B44" s="9"/>
    </row>
    <row r="45" spans="1:2" ht="12.75">
      <c r="A45" s="9"/>
      <c r="B45" s="9"/>
    </row>
    <row r="46" spans="1:2" ht="16.5" thickBot="1">
      <c r="A46" s="4" t="s">
        <v>9</v>
      </c>
      <c r="B46" s="9"/>
    </row>
    <row r="47" spans="1:2" ht="13.5" thickBot="1">
      <c r="A47" s="3" t="s">
        <v>20</v>
      </c>
      <c r="B47" s="10"/>
    </row>
    <row r="48" spans="1:2" ht="12.75">
      <c r="A48" s="20" t="s">
        <v>2</v>
      </c>
      <c r="B48" s="10">
        <f>B6</f>
        <v>0</v>
      </c>
    </row>
    <row r="49" spans="1:3" ht="12.75">
      <c r="A49" s="2" t="s">
        <v>1</v>
      </c>
      <c r="B49" s="19">
        <v>0.0058</v>
      </c>
      <c r="C49" s="17" t="s">
        <v>31</v>
      </c>
    </row>
    <row r="50" spans="1:3" ht="12.75">
      <c r="A50" s="2" t="s">
        <v>4</v>
      </c>
      <c r="B50" s="23">
        <v>0</v>
      </c>
      <c r="C50" s="9" t="s">
        <v>106</v>
      </c>
    </row>
    <row r="51" spans="1:2" ht="12.75">
      <c r="A51" s="5"/>
      <c r="B51" s="6"/>
    </row>
    <row r="52" spans="1:2" ht="12.75">
      <c r="A52" s="2" t="s">
        <v>46</v>
      </c>
      <c r="B52" s="7">
        <f>B48*B49</f>
        <v>0</v>
      </c>
    </row>
    <row r="53" spans="1:3" ht="12.75">
      <c r="A53" s="2" t="s">
        <v>47</v>
      </c>
      <c r="B53" s="7">
        <f>B52*(B11/2000)</f>
        <v>0</v>
      </c>
      <c r="C53" s="9" t="s">
        <v>36</v>
      </c>
    </row>
    <row r="54" spans="1:3" ht="12.75">
      <c r="A54" s="2" t="s">
        <v>47</v>
      </c>
      <c r="B54" s="7" t="str">
        <f>IF(B12&gt;0,B12*B49*(1/2000),"NA")</f>
        <v>NA</v>
      </c>
      <c r="C54" s="9" t="s">
        <v>37</v>
      </c>
    </row>
    <row r="55" spans="1:2" ht="12.75">
      <c r="A55" s="2" t="s">
        <v>48</v>
      </c>
      <c r="B55" s="7" t="e">
        <f>B52/B10*116.67</f>
        <v>#DIV/0!</v>
      </c>
    </row>
    <row r="56" spans="1:2" ht="12.75">
      <c r="A56" s="2"/>
      <c r="B56" s="7"/>
    </row>
    <row r="57" spans="1:2" ht="12.75">
      <c r="A57" s="2" t="s">
        <v>49</v>
      </c>
      <c r="B57" s="7">
        <f>B52*(B8/100)*(1-(B50/100))</f>
        <v>0</v>
      </c>
    </row>
    <row r="58" spans="1:3" ht="12.75">
      <c r="A58" s="2" t="s">
        <v>50</v>
      </c>
      <c r="B58" s="7">
        <f>B57*(B11/2000)</f>
        <v>0</v>
      </c>
      <c r="C58" s="9" t="s">
        <v>36</v>
      </c>
    </row>
    <row r="59" spans="1:3" ht="12.75">
      <c r="A59" s="2" t="s">
        <v>50</v>
      </c>
      <c r="B59" s="7" t="str">
        <f>IF(B12&gt;0,B12*B49*(1/2000)*(B8/100)*(1-(B50/100)),"NA")</f>
        <v>NA</v>
      </c>
      <c r="C59" s="9" t="s">
        <v>37</v>
      </c>
    </row>
    <row r="60" spans="1:3" ht="12.75">
      <c r="A60" s="2" t="s">
        <v>51</v>
      </c>
      <c r="B60" s="7" t="e">
        <f>B57/B10*116.67</f>
        <v>#DIV/0!</v>
      </c>
      <c r="C60" s="9"/>
    </row>
    <row r="61" spans="1:2" ht="12.75">
      <c r="A61" s="2"/>
      <c r="B61" s="7"/>
    </row>
    <row r="62" spans="1:2" ht="13.5" thickBot="1">
      <c r="A62" s="1"/>
      <c r="B62" s="8"/>
    </row>
    <row r="63" ht="12.75">
      <c r="A63" s="18"/>
    </row>
  </sheetData>
  <sheetProtection/>
  <mergeCells count="1">
    <mergeCell ref="A2:B2"/>
  </mergeCells>
  <printOptions/>
  <pageMargins left="0.75" right="0.75" top="1" bottom="1" header="0.5" footer="0.5"/>
  <pageSetup horizontalDpi="600" verticalDpi="600" orientation="landscape" scale="90" r:id="rId1"/>
</worksheet>
</file>

<file path=xl/worksheets/sheet6.xml><?xml version="1.0" encoding="utf-8"?>
<worksheet xmlns="http://schemas.openxmlformats.org/spreadsheetml/2006/main" xmlns:r="http://schemas.openxmlformats.org/officeDocument/2006/relationships">
  <dimension ref="A1:F63"/>
  <sheetViews>
    <sheetView zoomScale="80" zoomScaleNormal="80" zoomScalePageLayoutView="0" workbookViewId="0" topLeftCell="A1">
      <selection activeCell="A11" sqref="A11"/>
    </sheetView>
  </sheetViews>
  <sheetFormatPr defaultColWidth="9.140625" defaultRowHeight="12.75"/>
  <cols>
    <col min="1" max="1" width="40.421875" style="0" customWidth="1"/>
    <col min="2" max="2" width="12.140625" style="0" customWidth="1"/>
    <col min="5" max="5" width="10.421875" style="0" customWidth="1"/>
  </cols>
  <sheetData>
    <row r="1" ht="18.75">
      <c r="A1" s="15" t="s">
        <v>32</v>
      </c>
    </row>
    <row r="2" spans="1:2" ht="12.75">
      <c r="A2" s="55" t="s">
        <v>57</v>
      </c>
      <c r="B2" s="55"/>
    </row>
    <row r="4" ht="16.5" thickBot="1">
      <c r="A4" s="4" t="s">
        <v>7</v>
      </c>
    </row>
    <row r="5" spans="1:2" s="9" customFormat="1" ht="13.5" thickBot="1">
      <c r="A5" s="3" t="s">
        <v>20</v>
      </c>
      <c r="B5" s="10"/>
    </row>
    <row r="6" spans="1:3" ht="12.75">
      <c r="A6" s="20" t="s">
        <v>2</v>
      </c>
      <c r="B6" s="22">
        <v>0</v>
      </c>
      <c r="C6" t="s">
        <v>17</v>
      </c>
    </row>
    <row r="7" spans="1:3" s="13" customFormat="1" ht="14.25">
      <c r="A7" s="2" t="s">
        <v>24</v>
      </c>
      <c r="B7" s="7">
        <v>0.375</v>
      </c>
      <c r="C7" s="17" t="s">
        <v>109</v>
      </c>
    </row>
    <row r="8" spans="1:3" ht="12.75">
      <c r="A8" s="2" t="s">
        <v>3</v>
      </c>
      <c r="B8" s="23">
        <v>100</v>
      </c>
      <c r="C8" s="9" t="s">
        <v>21</v>
      </c>
    </row>
    <row r="9" spans="1:3" ht="12.75">
      <c r="A9" s="2" t="s">
        <v>4</v>
      </c>
      <c r="B9" s="23">
        <v>0</v>
      </c>
      <c r="C9" s="9" t="s">
        <v>110</v>
      </c>
    </row>
    <row r="10" spans="1:6" ht="12.75">
      <c r="A10" s="2" t="s">
        <v>0</v>
      </c>
      <c r="B10" s="23">
        <v>0</v>
      </c>
      <c r="C10" s="9" t="s">
        <v>18</v>
      </c>
      <c r="E10" s="9"/>
      <c r="F10" s="9"/>
    </row>
    <row r="11" spans="1:3" ht="12.75">
      <c r="A11" s="2" t="s">
        <v>104</v>
      </c>
      <c r="B11" s="23">
        <v>8760</v>
      </c>
      <c r="C11" s="9" t="s">
        <v>103</v>
      </c>
    </row>
    <row r="12" spans="1:3" ht="12.75">
      <c r="A12" s="2" t="s">
        <v>54</v>
      </c>
      <c r="B12" s="23">
        <v>0</v>
      </c>
      <c r="C12" s="9" t="s">
        <v>77</v>
      </c>
    </row>
    <row r="13" spans="1:2" ht="12.75">
      <c r="A13" s="5"/>
      <c r="B13" s="6"/>
    </row>
    <row r="14" spans="1:2" ht="12.75">
      <c r="A14" s="2" t="s">
        <v>10</v>
      </c>
      <c r="B14" s="7">
        <f>B6*B7</f>
        <v>0</v>
      </c>
    </row>
    <row r="15" spans="1:3" ht="12.75">
      <c r="A15" s="2" t="s">
        <v>11</v>
      </c>
      <c r="B15" s="7">
        <f>B14*(B11/2000)</f>
        <v>0</v>
      </c>
      <c r="C15" s="9" t="s">
        <v>36</v>
      </c>
    </row>
    <row r="16" spans="1:3" ht="12.75">
      <c r="A16" s="2" t="s">
        <v>11</v>
      </c>
      <c r="B16" s="7" t="str">
        <f>IF(B12&gt;0,B12*B7*(1/2000),"NA")</f>
        <v>NA</v>
      </c>
      <c r="C16" s="9" t="s">
        <v>37</v>
      </c>
    </row>
    <row r="17" spans="1:2" ht="12.75">
      <c r="A17" s="2" t="s">
        <v>38</v>
      </c>
      <c r="B17" s="7" t="e">
        <f>B14/B10*116.67</f>
        <v>#DIV/0!</v>
      </c>
    </row>
    <row r="18" spans="1:2" ht="12.75">
      <c r="A18" s="2"/>
      <c r="B18" s="7"/>
    </row>
    <row r="19" spans="1:2" ht="12.75">
      <c r="A19" s="5" t="s">
        <v>6</v>
      </c>
      <c r="B19" s="7">
        <f>B14*(B8/100)*(1-(B9/100))</f>
        <v>0</v>
      </c>
    </row>
    <row r="20" spans="1:3" ht="12.75">
      <c r="A20" s="5" t="s">
        <v>5</v>
      </c>
      <c r="B20" s="7">
        <f>B19*(B11/2000)</f>
        <v>0</v>
      </c>
      <c r="C20" s="9" t="s">
        <v>36</v>
      </c>
    </row>
    <row r="21" spans="1:3" ht="12.75">
      <c r="A21" s="5" t="s">
        <v>5</v>
      </c>
      <c r="B21" s="7" t="str">
        <f>IF(B12&gt;0,B12*B7*(1/2000)*(B8/100)*(1-(B9/100)),"NA")</f>
        <v>NA</v>
      </c>
      <c r="C21" s="9" t="s">
        <v>37</v>
      </c>
    </row>
    <row r="22" spans="1:2" ht="12.75">
      <c r="A22" s="2" t="s">
        <v>39</v>
      </c>
      <c r="B22" s="7" t="e">
        <f>B19/B10*116.67</f>
        <v>#DIV/0!</v>
      </c>
    </row>
    <row r="23" spans="1:2" ht="12.75">
      <c r="A23" s="5"/>
      <c r="B23" s="7"/>
    </row>
    <row r="24" spans="1:2" ht="13.5" thickBot="1">
      <c r="A24" s="1"/>
      <c r="B24" s="8"/>
    </row>
    <row r="25" spans="1:2" ht="12.75">
      <c r="A25" s="18" t="s">
        <v>14</v>
      </c>
      <c r="B25" s="9"/>
    </row>
    <row r="26" ht="12.75">
      <c r="B26" s="9"/>
    </row>
    <row r="27" spans="1:2" ht="16.5" thickBot="1">
      <c r="A27" s="4" t="s">
        <v>8</v>
      </c>
      <c r="B27" s="9"/>
    </row>
    <row r="28" spans="1:2" ht="13.5" thickBot="1">
      <c r="A28" s="3" t="s">
        <v>20</v>
      </c>
      <c r="B28" s="10"/>
    </row>
    <row r="29" spans="1:2" s="13" customFormat="1" ht="12.75">
      <c r="A29" s="20" t="s">
        <v>2</v>
      </c>
      <c r="B29" s="10">
        <f>B6</f>
        <v>0</v>
      </c>
    </row>
    <row r="30" spans="1:3" ht="14.25">
      <c r="A30" s="2" t="s">
        <v>12</v>
      </c>
      <c r="B30" s="19">
        <v>0.095</v>
      </c>
      <c r="C30" s="17" t="s">
        <v>109</v>
      </c>
    </row>
    <row r="31" spans="1:3" ht="12.75">
      <c r="A31" s="2" t="s">
        <v>4</v>
      </c>
      <c r="B31" s="23">
        <v>0</v>
      </c>
      <c r="C31" s="9" t="s">
        <v>105</v>
      </c>
    </row>
    <row r="32" spans="1:2" ht="12.75">
      <c r="A32" s="2"/>
      <c r="B32" s="6"/>
    </row>
    <row r="33" spans="1:3" ht="12.75">
      <c r="A33" s="2" t="s">
        <v>40</v>
      </c>
      <c r="B33" s="7">
        <f>B29*B30</f>
        <v>0</v>
      </c>
      <c r="C33" s="9"/>
    </row>
    <row r="34" spans="1:3" ht="12.75">
      <c r="A34" s="2" t="s">
        <v>41</v>
      </c>
      <c r="B34" s="7">
        <f>B33*(B11/2000)</f>
        <v>0</v>
      </c>
      <c r="C34" s="9" t="s">
        <v>36</v>
      </c>
    </row>
    <row r="35" spans="1:3" ht="12.75">
      <c r="A35" s="2" t="s">
        <v>41</v>
      </c>
      <c r="B35" s="7" t="str">
        <f>IF(B12&gt;0,B12*B30*(1/2000),"NA")</f>
        <v>NA</v>
      </c>
      <c r="C35" s="9" t="s">
        <v>37</v>
      </c>
    </row>
    <row r="36" spans="1:2" ht="12.75">
      <c r="A36" s="2" t="s">
        <v>42</v>
      </c>
      <c r="B36" s="7" t="e">
        <f>B33/B10*116.67</f>
        <v>#DIV/0!</v>
      </c>
    </row>
    <row r="37" spans="1:2" ht="12.75">
      <c r="A37" s="2"/>
      <c r="B37" s="7"/>
    </row>
    <row r="38" spans="1:2" ht="12.75">
      <c r="A38" s="2" t="s">
        <v>43</v>
      </c>
      <c r="B38" s="7">
        <f>B33*(B8/100)*(1-(B31/100))</f>
        <v>0</v>
      </c>
    </row>
    <row r="39" spans="1:3" ht="12.75">
      <c r="A39" s="2" t="s">
        <v>44</v>
      </c>
      <c r="B39" s="7">
        <f>B38*(B11/2000)</f>
        <v>0</v>
      </c>
      <c r="C39" s="9" t="s">
        <v>36</v>
      </c>
    </row>
    <row r="40" spans="1:3" ht="12.75">
      <c r="A40" s="2" t="s">
        <v>44</v>
      </c>
      <c r="B40" s="7" t="str">
        <f>IF(B12&gt;0,B12*B30*(1/2000)*(B8/100)*(1-(B31/100)),"NA")</f>
        <v>NA</v>
      </c>
      <c r="C40" s="9" t="s">
        <v>37</v>
      </c>
    </row>
    <row r="41" spans="1:2" ht="12.75">
      <c r="A41" s="2" t="s">
        <v>45</v>
      </c>
      <c r="B41" s="7" t="e">
        <f>B38/B10*116.67</f>
        <v>#DIV/0!</v>
      </c>
    </row>
    <row r="42" spans="1:2" ht="12.75">
      <c r="A42" s="2"/>
      <c r="B42" s="7"/>
    </row>
    <row r="43" spans="1:2" ht="13.5" thickBot="1">
      <c r="A43" s="21"/>
      <c r="B43" s="8"/>
    </row>
    <row r="44" spans="1:2" ht="12.75">
      <c r="A44" s="18" t="s">
        <v>82</v>
      </c>
      <c r="B44" s="9"/>
    </row>
    <row r="45" spans="1:2" ht="12.75">
      <c r="A45" s="9"/>
      <c r="B45" s="9"/>
    </row>
    <row r="46" spans="1:2" ht="16.5" thickBot="1">
      <c r="A46" s="4" t="s">
        <v>9</v>
      </c>
      <c r="B46" s="9"/>
    </row>
    <row r="47" spans="1:2" ht="13.5" thickBot="1">
      <c r="A47" s="3" t="s">
        <v>20</v>
      </c>
      <c r="B47" s="10"/>
    </row>
    <row r="48" spans="1:2" ht="12.75">
      <c r="A48" s="20" t="s">
        <v>2</v>
      </c>
      <c r="B48" s="10">
        <f>B6</f>
        <v>0</v>
      </c>
    </row>
    <row r="49" spans="1:3" ht="14.25">
      <c r="A49" s="2" t="s">
        <v>13</v>
      </c>
      <c r="B49" s="14">
        <v>0.016</v>
      </c>
      <c r="C49" s="17" t="s">
        <v>109</v>
      </c>
    </row>
    <row r="50" spans="1:3" ht="12.75">
      <c r="A50" s="2" t="s">
        <v>4</v>
      </c>
      <c r="B50" s="23">
        <v>0</v>
      </c>
      <c r="C50" s="9" t="s">
        <v>106</v>
      </c>
    </row>
    <row r="51" spans="1:2" ht="12.75">
      <c r="A51" s="5"/>
      <c r="B51" s="6"/>
    </row>
    <row r="52" spans="1:2" ht="12.75">
      <c r="A52" s="2" t="s">
        <v>46</v>
      </c>
      <c r="B52" s="7">
        <f>B48*B49</f>
        <v>0</v>
      </c>
    </row>
    <row r="53" spans="1:3" ht="12.75">
      <c r="A53" s="2" t="s">
        <v>47</v>
      </c>
      <c r="B53" s="7">
        <f>B52*(B11/2000)</f>
        <v>0</v>
      </c>
      <c r="C53" s="9" t="s">
        <v>36</v>
      </c>
    </row>
    <row r="54" spans="1:3" ht="12.75">
      <c r="A54" s="2" t="s">
        <v>47</v>
      </c>
      <c r="B54" s="7" t="str">
        <f>IF(B12&gt;0,B12*B49*(1/2000),"NA")</f>
        <v>NA</v>
      </c>
      <c r="C54" s="9" t="s">
        <v>37</v>
      </c>
    </row>
    <row r="55" spans="1:2" ht="12.75">
      <c r="A55" s="2" t="s">
        <v>48</v>
      </c>
      <c r="B55" s="7" t="e">
        <f>B52/B10*116.67</f>
        <v>#DIV/0!</v>
      </c>
    </row>
    <row r="56" spans="1:3" ht="12.75">
      <c r="A56" s="2"/>
      <c r="B56" s="7"/>
      <c r="C56" s="9"/>
    </row>
    <row r="57" spans="1:2" ht="12.75">
      <c r="A57" s="2" t="s">
        <v>49</v>
      </c>
      <c r="B57" s="7">
        <f>B52*(B8/100)*(1-(B50/100))</f>
        <v>0</v>
      </c>
    </row>
    <row r="58" spans="1:3" ht="12.75">
      <c r="A58" s="2" t="s">
        <v>50</v>
      </c>
      <c r="B58" s="7">
        <f>B57*(B11/2000)</f>
        <v>0</v>
      </c>
      <c r="C58" s="9" t="s">
        <v>36</v>
      </c>
    </row>
    <row r="59" spans="1:3" ht="12.75">
      <c r="A59" s="2" t="s">
        <v>50</v>
      </c>
      <c r="B59" s="7" t="str">
        <f>IF(B12&gt;0,B12*B49*(1/2000)*(B8/100)*(1-(B50/100)),"NA")</f>
        <v>NA</v>
      </c>
      <c r="C59" s="9" t="s">
        <v>37</v>
      </c>
    </row>
    <row r="60" spans="1:2" ht="12.75">
      <c r="A60" s="2" t="s">
        <v>51</v>
      </c>
      <c r="B60" s="7" t="e">
        <f>B57/B10*116.67</f>
        <v>#DIV/0!</v>
      </c>
    </row>
    <row r="61" spans="1:2" ht="12.75">
      <c r="A61" s="2"/>
      <c r="B61" s="7"/>
    </row>
    <row r="62" spans="1:2" ht="13.5" thickBot="1">
      <c r="A62" s="1"/>
      <c r="B62" s="8"/>
    </row>
    <row r="63" ht="12.75">
      <c r="A63" s="18" t="s">
        <v>83</v>
      </c>
    </row>
  </sheetData>
  <sheetProtection/>
  <mergeCells count="1">
    <mergeCell ref="A2:B2"/>
  </mergeCells>
  <printOptions/>
  <pageMargins left="0.75" right="0.75" top="1" bottom="1" header="0.5" footer="0.5"/>
  <pageSetup horizontalDpi="600" verticalDpi="600" orientation="landscape" scale="90" r:id="rId1"/>
</worksheet>
</file>

<file path=xl/worksheets/sheet7.xml><?xml version="1.0" encoding="utf-8"?>
<worksheet xmlns="http://schemas.openxmlformats.org/spreadsheetml/2006/main" xmlns:r="http://schemas.openxmlformats.org/officeDocument/2006/relationships">
  <dimension ref="A1:F63"/>
  <sheetViews>
    <sheetView zoomScale="80" zoomScaleNormal="80" zoomScalePageLayoutView="0" workbookViewId="0" topLeftCell="A1">
      <selection activeCell="A11" sqref="A11"/>
    </sheetView>
  </sheetViews>
  <sheetFormatPr defaultColWidth="9.140625" defaultRowHeight="12.75"/>
  <cols>
    <col min="1" max="1" width="40.28125" style="0" customWidth="1"/>
    <col min="2" max="2" width="12.140625" style="0" customWidth="1"/>
    <col min="5" max="5" width="10.421875" style="0" customWidth="1"/>
  </cols>
  <sheetData>
    <row r="1" ht="18.75">
      <c r="A1" s="15" t="s">
        <v>16</v>
      </c>
    </row>
    <row r="2" spans="1:2" ht="12.75">
      <c r="A2" s="55" t="s">
        <v>57</v>
      </c>
      <c r="B2" s="55"/>
    </row>
    <row r="4" ht="16.5" thickBot="1">
      <c r="A4" s="4" t="s">
        <v>7</v>
      </c>
    </row>
    <row r="5" spans="1:2" s="9" customFormat="1" ht="13.5" thickBot="1">
      <c r="A5" s="3" t="s">
        <v>20</v>
      </c>
      <c r="B5" s="10"/>
    </row>
    <row r="6" spans="1:3" ht="12.75">
      <c r="A6" s="20" t="s">
        <v>2</v>
      </c>
      <c r="B6" s="22">
        <v>0</v>
      </c>
      <c r="C6" t="s">
        <v>17</v>
      </c>
    </row>
    <row r="7" spans="1:3" s="13" customFormat="1" ht="14.25">
      <c r="A7" s="2" t="s">
        <v>24</v>
      </c>
      <c r="B7" s="6">
        <v>0.12</v>
      </c>
      <c r="C7" s="17" t="s">
        <v>89</v>
      </c>
    </row>
    <row r="8" spans="1:3" ht="12.75">
      <c r="A8" s="2" t="s">
        <v>3</v>
      </c>
      <c r="B8" s="23">
        <v>100</v>
      </c>
      <c r="C8" s="9" t="s">
        <v>21</v>
      </c>
    </row>
    <row r="9" spans="1:3" ht="12.75">
      <c r="A9" s="2" t="s">
        <v>4</v>
      </c>
      <c r="B9" s="23">
        <v>0</v>
      </c>
      <c r="C9" s="9" t="s">
        <v>110</v>
      </c>
    </row>
    <row r="10" spans="1:6" ht="12.75">
      <c r="A10" s="2" t="s">
        <v>0</v>
      </c>
      <c r="B10" s="23">
        <v>0</v>
      </c>
      <c r="C10" s="9" t="s">
        <v>18</v>
      </c>
      <c r="E10" s="9"/>
      <c r="F10" s="9"/>
    </row>
    <row r="11" spans="1:3" ht="12.75">
      <c r="A11" s="2" t="s">
        <v>104</v>
      </c>
      <c r="B11" s="23">
        <v>8760</v>
      </c>
      <c r="C11" s="9" t="s">
        <v>103</v>
      </c>
    </row>
    <row r="12" spans="1:3" ht="12.75">
      <c r="A12" s="2" t="s">
        <v>54</v>
      </c>
      <c r="B12" s="23">
        <v>0</v>
      </c>
      <c r="C12" s="9" t="s">
        <v>77</v>
      </c>
    </row>
    <row r="13" spans="1:2" ht="12.75">
      <c r="A13" s="5"/>
      <c r="B13" s="6"/>
    </row>
    <row r="14" spans="1:2" ht="12.75">
      <c r="A14" s="2" t="s">
        <v>10</v>
      </c>
      <c r="B14" s="7">
        <f>B6*B7</f>
        <v>0</v>
      </c>
    </row>
    <row r="15" spans="1:3" ht="12.75">
      <c r="A15" s="2" t="s">
        <v>11</v>
      </c>
      <c r="B15" s="7">
        <f>B14*(B11/2000)</f>
        <v>0</v>
      </c>
      <c r="C15" s="9" t="s">
        <v>36</v>
      </c>
    </row>
    <row r="16" spans="1:3" ht="12.75">
      <c r="A16" s="2" t="s">
        <v>11</v>
      </c>
      <c r="B16" s="7" t="str">
        <f>IF(B12&gt;0,B12*B7*(1/2000),"NA")</f>
        <v>NA</v>
      </c>
      <c r="C16" s="9" t="s">
        <v>37</v>
      </c>
    </row>
    <row r="17" spans="1:2" ht="12.75">
      <c r="A17" s="2" t="s">
        <v>38</v>
      </c>
      <c r="B17" s="7" t="e">
        <f>B14/B10*116.67</f>
        <v>#DIV/0!</v>
      </c>
    </row>
    <row r="18" spans="1:2" ht="12.75">
      <c r="A18" s="2"/>
      <c r="B18" s="7"/>
    </row>
    <row r="19" spans="1:2" ht="12.75">
      <c r="A19" s="5" t="s">
        <v>6</v>
      </c>
      <c r="B19" s="7">
        <f>B14*(B8/100)*(1-(B9/100))</f>
        <v>0</v>
      </c>
    </row>
    <row r="20" spans="1:3" ht="12.75">
      <c r="A20" s="5" t="s">
        <v>5</v>
      </c>
      <c r="B20" s="7">
        <f>B19*(B11/2000)</f>
        <v>0</v>
      </c>
      <c r="C20" s="9" t="s">
        <v>36</v>
      </c>
    </row>
    <row r="21" spans="1:3" ht="12.75">
      <c r="A21" s="5" t="s">
        <v>5</v>
      </c>
      <c r="B21" s="7" t="str">
        <f>IF(B12&gt;0,B12*B7*(1/2000)*(B8/100)*(1-(B9/100)),"NA")</f>
        <v>NA</v>
      </c>
      <c r="C21" s="9" t="s">
        <v>37</v>
      </c>
    </row>
    <row r="22" spans="1:2" ht="12.75">
      <c r="A22" s="2" t="s">
        <v>39</v>
      </c>
      <c r="B22" s="7" t="e">
        <f>B19/B10*116.67</f>
        <v>#DIV/0!</v>
      </c>
    </row>
    <row r="23" spans="1:2" ht="12.75">
      <c r="A23" s="5"/>
      <c r="B23" s="7"/>
    </row>
    <row r="24" spans="1:2" ht="13.5" thickBot="1">
      <c r="A24" s="1"/>
      <c r="B24" s="8"/>
    </row>
    <row r="25" spans="1:2" ht="12.75">
      <c r="A25" s="18" t="s">
        <v>14</v>
      </c>
      <c r="B25" s="9"/>
    </row>
    <row r="26" ht="12.75">
      <c r="B26" s="9"/>
    </row>
    <row r="27" spans="1:2" ht="16.5" thickBot="1">
      <c r="A27" s="4" t="s">
        <v>8</v>
      </c>
      <c r="B27" s="9"/>
    </row>
    <row r="28" spans="1:2" ht="13.5" thickBot="1">
      <c r="A28" s="3" t="s">
        <v>20</v>
      </c>
      <c r="B28" s="10"/>
    </row>
    <row r="29" spans="1:2" s="13" customFormat="1" ht="12.75">
      <c r="A29" s="20" t="s">
        <v>2</v>
      </c>
      <c r="B29" s="10">
        <f>B6</f>
        <v>0</v>
      </c>
    </row>
    <row r="30" spans="1:3" ht="14.25">
      <c r="A30" s="2" t="s">
        <v>12</v>
      </c>
      <c r="B30" s="14">
        <f>B7*0.5</f>
        <v>0.06</v>
      </c>
      <c r="C30" s="17" t="s">
        <v>90</v>
      </c>
    </row>
    <row r="31" spans="1:3" ht="12.75">
      <c r="A31" s="2" t="s">
        <v>4</v>
      </c>
      <c r="B31" s="23">
        <v>0</v>
      </c>
      <c r="C31" s="9" t="s">
        <v>105</v>
      </c>
    </row>
    <row r="32" spans="1:2" ht="12.75">
      <c r="A32" s="2"/>
      <c r="B32" s="6"/>
    </row>
    <row r="33" spans="1:3" ht="12.75">
      <c r="A33" s="2" t="s">
        <v>40</v>
      </c>
      <c r="B33" s="7">
        <f>B29*B30</f>
        <v>0</v>
      </c>
      <c r="C33" s="9"/>
    </row>
    <row r="34" spans="1:3" ht="12.75">
      <c r="A34" s="2" t="s">
        <v>41</v>
      </c>
      <c r="B34" s="7">
        <f>B33*(B11/2000)</f>
        <v>0</v>
      </c>
      <c r="C34" s="9" t="s">
        <v>36</v>
      </c>
    </row>
    <row r="35" spans="1:3" ht="12.75">
      <c r="A35" s="2" t="s">
        <v>41</v>
      </c>
      <c r="B35" s="7" t="str">
        <f>IF(B12&gt;0,B12*B30*(1/2000),"NA")</f>
        <v>NA</v>
      </c>
      <c r="C35" s="9" t="s">
        <v>37</v>
      </c>
    </row>
    <row r="36" spans="1:2" ht="12.75">
      <c r="A36" s="2" t="s">
        <v>42</v>
      </c>
      <c r="B36" s="7" t="e">
        <f>B33/B10*116.67</f>
        <v>#DIV/0!</v>
      </c>
    </row>
    <row r="37" spans="1:2" ht="12.75">
      <c r="A37" s="2"/>
      <c r="B37" s="7"/>
    </row>
    <row r="38" spans="1:2" ht="12.75">
      <c r="A38" s="2" t="s">
        <v>43</v>
      </c>
      <c r="B38" s="7">
        <f>B33*(B8/100)*(1-(B31/100))</f>
        <v>0</v>
      </c>
    </row>
    <row r="39" spans="1:3" ht="12.75">
      <c r="A39" s="2" t="s">
        <v>44</v>
      </c>
      <c r="B39" s="7">
        <f>B38*(B11/2000)</f>
        <v>0</v>
      </c>
      <c r="C39" s="9" t="s">
        <v>36</v>
      </c>
    </row>
    <row r="40" spans="1:3" ht="12.75">
      <c r="A40" s="2" t="s">
        <v>44</v>
      </c>
      <c r="B40" s="7" t="str">
        <f>IF(B12&gt;0,B12*B30*(1/2000)*(B8/100)*(1-(B31/100)),"NA")</f>
        <v>NA</v>
      </c>
      <c r="C40" s="9" t="s">
        <v>37</v>
      </c>
    </row>
    <row r="41" spans="1:2" ht="12.75">
      <c r="A41" s="2" t="s">
        <v>45</v>
      </c>
      <c r="B41" s="7" t="e">
        <f>B38/B10*116.67</f>
        <v>#DIV/0!</v>
      </c>
    </row>
    <row r="42" spans="1:2" ht="12.75">
      <c r="A42" s="2"/>
      <c r="B42" s="7"/>
    </row>
    <row r="43" spans="1:2" ht="13.5" thickBot="1">
      <c r="A43" s="21"/>
      <c r="B43" s="8"/>
    </row>
    <row r="44" spans="1:2" ht="12.75">
      <c r="A44" s="18" t="s">
        <v>15</v>
      </c>
      <c r="B44" s="9"/>
    </row>
    <row r="45" spans="1:2" ht="12.75">
      <c r="A45" s="9"/>
      <c r="B45" s="9"/>
    </row>
    <row r="46" spans="1:2" ht="16.5" thickBot="1">
      <c r="A46" s="4" t="s">
        <v>9</v>
      </c>
      <c r="B46" s="9"/>
    </row>
    <row r="47" spans="1:2" ht="13.5" thickBot="1">
      <c r="A47" s="3" t="s">
        <v>20</v>
      </c>
      <c r="B47" s="10"/>
    </row>
    <row r="48" spans="1:2" ht="12.75">
      <c r="A48" s="20" t="s">
        <v>2</v>
      </c>
      <c r="B48" s="10">
        <f>B6</f>
        <v>0</v>
      </c>
    </row>
    <row r="49" spans="1:3" ht="14.25">
      <c r="A49" s="2" t="s">
        <v>13</v>
      </c>
      <c r="B49" s="14">
        <f>B7*0.33</f>
        <v>0.0396</v>
      </c>
      <c r="C49" s="17" t="s">
        <v>91</v>
      </c>
    </row>
    <row r="50" spans="1:3" ht="12.75">
      <c r="A50" s="2" t="s">
        <v>4</v>
      </c>
      <c r="B50" s="23">
        <v>0</v>
      </c>
      <c r="C50" s="9" t="s">
        <v>106</v>
      </c>
    </row>
    <row r="51" spans="1:2" ht="12.75">
      <c r="A51" s="5"/>
      <c r="B51" s="6"/>
    </row>
    <row r="52" spans="1:2" ht="12.75">
      <c r="A52" s="2" t="s">
        <v>46</v>
      </c>
      <c r="B52" s="7">
        <f>B48*B49</f>
        <v>0</v>
      </c>
    </row>
    <row r="53" spans="1:3" ht="12.75">
      <c r="A53" s="2" t="s">
        <v>47</v>
      </c>
      <c r="B53" s="7">
        <f>B52*(B11/2000)</f>
        <v>0</v>
      </c>
      <c r="C53" s="9" t="s">
        <v>36</v>
      </c>
    </row>
    <row r="54" spans="1:3" ht="12.75">
      <c r="A54" s="2" t="s">
        <v>47</v>
      </c>
      <c r="B54" s="7" t="str">
        <f>IF(B12&gt;0,B12*B49*(1/2000),"NA")</f>
        <v>NA</v>
      </c>
      <c r="C54" s="9" t="s">
        <v>37</v>
      </c>
    </row>
    <row r="55" spans="1:2" ht="12.75">
      <c r="A55" s="2" t="s">
        <v>48</v>
      </c>
      <c r="B55" s="7" t="e">
        <f>B52/B10*116.67</f>
        <v>#DIV/0!</v>
      </c>
    </row>
    <row r="56" spans="1:2" ht="12.75">
      <c r="A56" s="2"/>
      <c r="B56" s="7"/>
    </row>
    <row r="57" spans="1:2" ht="12.75">
      <c r="A57" s="2" t="s">
        <v>49</v>
      </c>
      <c r="B57" s="7">
        <f>B52*(B8/100)*(1-(B50/100))</f>
        <v>0</v>
      </c>
    </row>
    <row r="58" spans="1:3" ht="12.75">
      <c r="A58" s="2" t="s">
        <v>50</v>
      </c>
      <c r="B58" s="7">
        <f>B57*(B11/2000)</f>
        <v>0</v>
      </c>
      <c r="C58" s="9" t="s">
        <v>36</v>
      </c>
    </row>
    <row r="59" spans="1:3" ht="12.75">
      <c r="A59" s="2" t="s">
        <v>50</v>
      </c>
      <c r="B59" s="7" t="str">
        <f>IF(B12&gt;0,B12*B49*(1/2000)*(B8/100)*(1-(B50/100)),"NA")</f>
        <v>NA</v>
      </c>
      <c r="C59" s="9" t="s">
        <v>37</v>
      </c>
    </row>
    <row r="60" spans="1:2" ht="12.75">
      <c r="A60" s="2" t="s">
        <v>51</v>
      </c>
      <c r="B60" s="7" t="e">
        <f>B57/B10*116.67</f>
        <v>#DIV/0!</v>
      </c>
    </row>
    <row r="61" spans="1:2" ht="12.75">
      <c r="A61" s="2"/>
      <c r="B61" s="7"/>
    </row>
    <row r="62" spans="1:2" ht="13.5" thickBot="1">
      <c r="A62" s="1"/>
      <c r="B62" s="8"/>
    </row>
    <row r="63" ht="12.75">
      <c r="A63" s="18" t="s">
        <v>92</v>
      </c>
    </row>
  </sheetData>
  <sheetProtection/>
  <mergeCells count="1">
    <mergeCell ref="A2:B2"/>
  </mergeCells>
  <printOptions/>
  <pageMargins left="0.75" right="0.75" top="1" bottom="1" header="0.5" footer="0.5"/>
  <pageSetup horizontalDpi="600" verticalDpi="600" orientation="landscape" scale="90" r:id="rId1"/>
</worksheet>
</file>

<file path=xl/worksheets/sheet8.xml><?xml version="1.0" encoding="utf-8"?>
<worksheet xmlns="http://schemas.openxmlformats.org/spreadsheetml/2006/main" xmlns:r="http://schemas.openxmlformats.org/officeDocument/2006/relationships">
  <dimension ref="A1:F63"/>
  <sheetViews>
    <sheetView zoomScale="80" zoomScaleNormal="80" zoomScalePageLayoutView="0" workbookViewId="0" topLeftCell="A10">
      <selection activeCell="A11" sqref="A11"/>
    </sheetView>
  </sheetViews>
  <sheetFormatPr defaultColWidth="9.140625" defaultRowHeight="12.75"/>
  <cols>
    <col min="1" max="1" width="36.8515625" style="0" customWidth="1"/>
    <col min="2" max="2" width="12.140625" style="0" customWidth="1"/>
    <col min="5" max="5" width="10.421875" style="0" customWidth="1"/>
  </cols>
  <sheetData>
    <row r="1" ht="18.75">
      <c r="A1" s="15" t="s">
        <v>25</v>
      </c>
    </row>
    <row r="2" spans="1:2" ht="12.75">
      <c r="A2" s="55" t="s">
        <v>57</v>
      </c>
      <c r="B2" s="55"/>
    </row>
    <row r="4" ht="16.5" thickBot="1">
      <c r="A4" s="4" t="s">
        <v>7</v>
      </c>
    </row>
    <row r="5" spans="1:2" s="9" customFormat="1" ht="13.5" thickBot="1">
      <c r="A5" s="3" t="s">
        <v>20</v>
      </c>
      <c r="B5" s="10"/>
    </row>
    <row r="6" spans="1:3" ht="12.75">
      <c r="A6" s="20" t="s">
        <v>2</v>
      </c>
      <c r="B6" s="22">
        <v>0</v>
      </c>
      <c r="C6" s="9" t="s">
        <v>35</v>
      </c>
    </row>
    <row r="7" spans="1:3" s="13" customFormat="1" ht="14.25">
      <c r="A7" s="2" t="s">
        <v>24</v>
      </c>
      <c r="B7" s="7">
        <v>0.335</v>
      </c>
      <c r="C7" s="17" t="s">
        <v>93</v>
      </c>
    </row>
    <row r="8" spans="1:3" ht="12.75">
      <c r="A8" s="2" t="s">
        <v>3</v>
      </c>
      <c r="B8" s="23">
        <v>100</v>
      </c>
      <c r="C8" s="9" t="s">
        <v>34</v>
      </c>
    </row>
    <row r="9" spans="1:3" ht="12.75">
      <c r="A9" s="2" t="s">
        <v>4</v>
      </c>
      <c r="B9" s="23">
        <v>0</v>
      </c>
      <c r="C9" s="9" t="s">
        <v>110</v>
      </c>
    </row>
    <row r="10" spans="1:6" ht="12.75">
      <c r="A10" s="2" t="s">
        <v>0</v>
      </c>
      <c r="B10" s="23">
        <v>0</v>
      </c>
      <c r="C10" s="9" t="s">
        <v>18</v>
      </c>
      <c r="E10" s="9"/>
      <c r="F10" s="9"/>
    </row>
    <row r="11" spans="1:3" ht="12.75">
      <c r="A11" s="2" t="s">
        <v>104</v>
      </c>
      <c r="B11" s="23">
        <v>8760</v>
      </c>
      <c r="C11" s="9" t="s">
        <v>103</v>
      </c>
    </row>
    <row r="12" spans="1:3" ht="12.75">
      <c r="A12" s="2" t="s">
        <v>54</v>
      </c>
      <c r="B12" s="23">
        <v>0</v>
      </c>
      <c r="C12" s="9" t="s">
        <v>77</v>
      </c>
    </row>
    <row r="13" spans="1:2" ht="12.75">
      <c r="A13" s="5"/>
      <c r="B13" s="6"/>
    </row>
    <row r="14" spans="1:2" ht="12.75">
      <c r="A14" s="2" t="s">
        <v>10</v>
      </c>
      <c r="B14" s="7">
        <f>B6*B7</f>
        <v>0</v>
      </c>
    </row>
    <row r="15" spans="1:3" ht="12.75">
      <c r="A15" s="2" t="s">
        <v>11</v>
      </c>
      <c r="B15" s="7">
        <f>B14*(B11/2000)</f>
        <v>0</v>
      </c>
      <c r="C15" s="9" t="s">
        <v>36</v>
      </c>
    </row>
    <row r="16" spans="1:3" ht="12.75">
      <c r="A16" s="2" t="s">
        <v>11</v>
      </c>
      <c r="B16" s="7" t="str">
        <f>IF(B12&gt;0,B12*B7*(1/2000),"NA")</f>
        <v>NA</v>
      </c>
      <c r="C16" s="9" t="s">
        <v>37</v>
      </c>
    </row>
    <row r="17" spans="1:2" ht="12.75">
      <c r="A17" s="2" t="s">
        <v>38</v>
      </c>
      <c r="B17" s="7" t="e">
        <f>B14/B10*116.67</f>
        <v>#DIV/0!</v>
      </c>
    </row>
    <row r="18" spans="1:2" ht="12.75">
      <c r="A18" s="2"/>
      <c r="B18" s="7"/>
    </row>
    <row r="19" spans="1:2" ht="12.75">
      <c r="A19" s="5" t="s">
        <v>6</v>
      </c>
      <c r="B19" s="7">
        <f>B14*(B8/100)*(1-(B9/100))</f>
        <v>0</v>
      </c>
    </row>
    <row r="20" spans="1:3" ht="12.75">
      <c r="A20" s="5" t="s">
        <v>5</v>
      </c>
      <c r="B20" s="7">
        <f>B19*(B11/2000)</f>
        <v>0</v>
      </c>
      <c r="C20" s="9" t="s">
        <v>36</v>
      </c>
    </row>
    <row r="21" spans="1:3" ht="12.75">
      <c r="A21" s="5" t="s">
        <v>5</v>
      </c>
      <c r="B21" s="7" t="str">
        <f>IF(B12&gt;0,B12*B7*(1/2000)*(B8/100)*(1-(B9/100)),"NA")</f>
        <v>NA</v>
      </c>
      <c r="C21" s="9" t="s">
        <v>37</v>
      </c>
    </row>
    <row r="22" spans="1:2" ht="12.75">
      <c r="A22" s="2" t="s">
        <v>39</v>
      </c>
      <c r="B22" s="7" t="e">
        <f>B19/B10*116.67</f>
        <v>#DIV/0!</v>
      </c>
    </row>
    <row r="23" spans="1:2" ht="12.75">
      <c r="A23" s="5"/>
      <c r="B23" s="7"/>
    </row>
    <row r="24" spans="1:2" ht="13.5" thickBot="1">
      <c r="A24" s="1"/>
      <c r="B24" s="8"/>
    </row>
    <row r="25" spans="1:2" ht="12.75">
      <c r="A25" s="18" t="s">
        <v>14</v>
      </c>
      <c r="B25" s="9"/>
    </row>
    <row r="26" ht="12.75">
      <c r="B26" s="9"/>
    </row>
    <row r="27" spans="1:2" ht="16.5" thickBot="1">
      <c r="A27" s="4" t="s">
        <v>8</v>
      </c>
      <c r="B27" s="9"/>
    </row>
    <row r="28" spans="1:2" ht="13.5" thickBot="1">
      <c r="A28" s="3" t="s">
        <v>20</v>
      </c>
      <c r="B28" s="10"/>
    </row>
    <row r="29" spans="1:2" s="13" customFormat="1" ht="12.75">
      <c r="A29" s="20" t="s">
        <v>2</v>
      </c>
      <c r="B29" s="10">
        <f>B6</f>
        <v>0</v>
      </c>
    </row>
    <row r="30" spans="1:3" ht="14.25">
      <c r="A30" s="2" t="s">
        <v>12</v>
      </c>
      <c r="B30" s="7">
        <v>0.168</v>
      </c>
      <c r="C30" s="17" t="s">
        <v>94</v>
      </c>
    </row>
    <row r="31" spans="1:3" ht="12.75">
      <c r="A31" s="2" t="s">
        <v>4</v>
      </c>
      <c r="B31" s="23">
        <v>0</v>
      </c>
      <c r="C31" s="9" t="s">
        <v>105</v>
      </c>
    </row>
    <row r="32" spans="1:2" ht="12.75">
      <c r="A32" s="2"/>
      <c r="B32" s="6"/>
    </row>
    <row r="33" spans="1:3" ht="12.75">
      <c r="A33" s="2" t="s">
        <v>40</v>
      </c>
      <c r="B33" s="7">
        <f>B29*B30</f>
        <v>0</v>
      </c>
      <c r="C33" s="9"/>
    </row>
    <row r="34" spans="1:3" ht="12.75">
      <c r="A34" s="2" t="s">
        <v>41</v>
      </c>
      <c r="B34" s="7">
        <f>B33*(B11/2000)</f>
        <v>0</v>
      </c>
      <c r="C34" s="9"/>
    </row>
    <row r="35" spans="1:3" ht="12.75">
      <c r="A35" s="2" t="s">
        <v>41</v>
      </c>
      <c r="B35" s="7" t="str">
        <f>IF(B12&gt;0,B12*B30*(1/2000),"NA")</f>
        <v>NA</v>
      </c>
      <c r="C35" s="9" t="s">
        <v>36</v>
      </c>
    </row>
    <row r="36" spans="1:3" ht="12.75">
      <c r="A36" s="2" t="s">
        <v>42</v>
      </c>
      <c r="B36" s="7" t="e">
        <f>B33/B10*116.67</f>
        <v>#DIV/0!</v>
      </c>
      <c r="C36" s="9" t="s">
        <v>37</v>
      </c>
    </row>
    <row r="37" spans="1:2" ht="12.75">
      <c r="A37" s="2"/>
      <c r="B37" s="7"/>
    </row>
    <row r="38" spans="1:2" ht="12.75">
      <c r="A38" s="2" t="s">
        <v>43</v>
      </c>
      <c r="B38" s="7">
        <f>B33*(B8/100)*(1-(B31/100))</f>
        <v>0</v>
      </c>
    </row>
    <row r="39" spans="1:2" ht="12.75">
      <c r="A39" s="2" t="s">
        <v>44</v>
      </c>
      <c r="B39" s="7">
        <f>B38*(B11/2000)</f>
        <v>0</v>
      </c>
    </row>
    <row r="40" spans="1:3" ht="12.75">
      <c r="A40" s="2" t="s">
        <v>44</v>
      </c>
      <c r="B40" s="7" t="str">
        <f>IF(B12&gt;0,B12*B30*(1/2000)*(B8/100)*(1-(B31/100)),"NA")</f>
        <v>NA</v>
      </c>
      <c r="C40" s="9" t="s">
        <v>36</v>
      </c>
    </row>
    <row r="41" spans="1:3" ht="12.75">
      <c r="A41" s="2" t="s">
        <v>45</v>
      </c>
      <c r="B41" s="7" t="e">
        <f>B38/B10*116.67</f>
        <v>#DIV/0!</v>
      </c>
      <c r="C41" s="9" t="s">
        <v>37</v>
      </c>
    </row>
    <row r="42" spans="1:2" ht="12.75">
      <c r="A42" s="2"/>
      <c r="B42" s="7"/>
    </row>
    <row r="43" spans="1:2" ht="13.5" thickBot="1">
      <c r="A43" s="21"/>
      <c r="B43" s="8"/>
    </row>
    <row r="44" spans="1:2" ht="12.75">
      <c r="A44" s="18" t="s">
        <v>15</v>
      </c>
      <c r="B44" s="9"/>
    </row>
    <row r="45" spans="1:2" ht="12.75">
      <c r="A45" s="9"/>
      <c r="B45" s="9"/>
    </row>
    <row r="46" spans="1:2" ht="16.5" thickBot="1">
      <c r="A46" s="4" t="s">
        <v>9</v>
      </c>
      <c r="B46" s="9"/>
    </row>
    <row r="47" spans="1:2" ht="13.5" thickBot="1">
      <c r="A47" s="3" t="s">
        <v>20</v>
      </c>
      <c r="B47" s="10"/>
    </row>
    <row r="48" spans="1:2" ht="12.75">
      <c r="A48" s="20" t="s">
        <v>2</v>
      </c>
      <c r="B48" s="10">
        <f>B6</f>
        <v>0</v>
      </c>
    </row>
    <row r="49" spans="1:3" ht="14.25">
      <c r="A49" s="2" t="s">
        <v>13</v>
      </c>
      <c r="B49" s="7">
        <v>0.11055</v>
      </c>
      <c r="C49" s="17" t="s">
        <v>95</v>
      </c>
    </row>
    <row r="50" spans="1:3" ht="12.75">
      <c r="A50" s="2" t="s">
        <v>4</v>
      </c>
      <c r="B50" s="23">
        <v>0</v>
      </c>
      <c r="C50" s="9" t="s">
        <v>106</v>
      </c>
    </row>
    <row r="51" spans="1:2" ht="12.75">
      <c r="A51" s="5"/>
      <c r="B51" s="6"/>
    </row>
    <row r="52" spans="1:2" ht="12.75">
      <c r="A52" s="2" t="s">
        <v>46</v>
      </c>
      <c r="B52" s="7">
        <f>B48*B49</f>
        <v>0</v>
      </c>
    </row>
    <row r="53" spans="1:2" ht="12.75">
      <c r="A53" s="2" t="s">
        <v>47</v>
      </c>
      <c r="B53" s="7">
        <f>B52*(B11/2000)</f>
        <v>0</v>
      </c>
    </row>
    <row r="54" spans="1:2" ht="12.75">
      <c r="A54" s="2" t="s">
        <v>47</v>
      </c>
      <c r="B54" s="7" t="str">
        <f>IF(B12&gt;0,B12*B49*(1/2000),"NA")</f>
        <v>NA</v>
      </c>
    </row>
    <row r="55" spans="1:3" ht="12.75">
      <c r="A55" s="2" t="s">
        <v>48</v>
      </c>
      <c r="B55" s="7" t="e">
        <f>B52/B10*116.67</f>
        <v>#DIV/0!</v>
      </c>
      <c r="C55" s="9"/>
    </row>
    <row r="56" spans="1:3" ht="12.75">
      <c r="A56" s="2"/>
      <c r="B56" s="7"/>
      <c r="C56" s="9"/>
    </row>
    <row r="57" spans="1:2" ht="12.75">
      <c r="A57" s="2" t="s">
        <v>49</v>
      </c>
      <c r="B57" s="7">
        <f>B52*(B8/100)*(1-(B50/100))</f>
        <v>0</v>
      </c>
    </row>
    <row r="58" spans="1:2" ht="12.75">
      <c r="A58" s="2" t="s">
        <v>50</v>
      </c>
      <c r="B58" s="7">
        <f>B57*(B11/2000)</f>
        <v>0</v>
      </c>
    </row>
    <row r="59" spans="1:3" ht="12.75">
      <c r="A59" s="2" t="s">
        <v>50</v>
      </c>
      <c r="B59" s="7" t="str">
        <f>IF(B12&gt;0,B12*B49*(1/2000)*(B8/100)*(1-(B50/100)),"NA")</f>
        <v>NA</v>
      </c>
      <c r="C59" s="9" t="s">
        <v>36</v>
      </c>
    </row>
    <row r="60" spans="1:3" ht="12.75">
      <c r="A60" s="2" t="s">
        <v>51</v>
      </c>
      <c r="B60" s="7" t="e">
        <f>B57/B10*116.67</f>
        <v>#DIV/0!</v>
      </c>
      <c r="C60" s="9" t="s">
        <v>37</v>
      </c>
    </row>
    <row r="61" spans="1:2" ht="12.75">
      <c r="A61" s="2"/>
      <c r="B61" s="7"/>
    </row>
    <row r="62" spans="1:2" ht="13.5" thickBot="1">
      <c r="A62" s="1"/>
      <c r="B62" s="8"/>
    </row>
    <row r="63" ht="12.75">
      <c r="A63" s="18" t="s">
        <v>92</v>
      </c>
    </row>
  </sheetData>
  <sheetProtection/>
  <mergeCells count="1">
    <mergeCell ref="A2:B2"/>
  </mergeCells>
  <printOptions/>
  <pageMargins left="0.75" right="0.75" top="1" bottom="1" header="0.5" footer="0.5"/>
  <pageSetup horizontalDpi="600" verticalDpi="600" orientation="landscape" scale="90" r:id="rId1"/>
</worksheet>
</file>

<file path=xl/worksheets/sheet9.xml><?xml version="1.0" encoding="utf-8"?>
<worksheet xmlns="http://schemas.openxmlformats.org/spreadsheetml/2006/main" xmlns:r="http://schemas.openxmlformats.org/officeDocument/2006/relationships">
  <dimension ref="A1:F47"/>
  <sheetViews>
    <sheetView zoomScale="80" zoomScaleNormal="80" zoomScalePageLayoutView="0" workbookViewId="0" topLeftCell="A1">
      <selection activeCell="A24" sqref="A24"/>
    </sheetView>
  </sheetViews>
  <sheetFormatPr defaultColWidth="9.140625" defaultRowHeight="12.75"/>
  <cols>
    <col min="1" max="1" width="33.421875" style="0" customWidth="1"/>
    <col min="2" max="2" width="12.140625" style="0" customWidth="1"/>
    <col min="5" max="5" width="10.421875" style="0" customWidth="1"/>
  </cols>
  <sheetData>
    <row r="1" ht="18.75">
      <c r="A1" s="15" t="s">
        <v>23</v>
      </c>
    </row>
    <row r="2" spans="1:2" ht="12.75">
      <c r="A2" s="55" t="s">
        <v>57</v>
      </c>
      <c r="B2" s="55"/>
    </row>
    <row r="4" ht="16.5" thickBot="1">
      <c r="A4" s="4" t="s">
        <v>7</v>
      </c>
    </row>
    <row r="5" spans="1:2" s="9" customFormat="1" ht="13.5" thickBot="1">
      <c r="A5" s="3" t="s">
        <v>20</v>
      </c>
      <c r="B5" s="10"/>
    </row>
    <row r="6" spans="1:3" ht="12.75">
      <c r="A6" s="11" t="s">
        <v>2</v>
      </c>
      <c r="B6" s="22">
        <v>0</v>
      </c>
      <c r="C6" t="s">
        <v>17</v>
      </c>
    </row>
    <row r="7" spans="1:3" s="13" customFormat="1" ht="12.75">
      <c r="A7" s="12" t="s">
        <v>1</v>
      </c>
      <c r="B7" s="6">
        <f>0.36+0.059</f>
        <v>0.419</v>
      </c>
      <c r="C7" s="17" t="s">
        <v>96</v>
      </c>
    </row>
    <row r="8" spans="1:6" ht="12.75">
      <c r="A8" s="5" t="s">
        <v>0</v>
      </c>
      <c r="B8" s="24">
        <v>0</v>
      </c>
      <c r="C8" s="9" t="s">
        <v>18</v>
      </c>
      <c r="E8" s="9"/>
      <c r="F8" s="9"/>
    </row>
    <row r="9" spans="1:3" ht="12.75">
      <c r="A9" s="2" t="s">
        <v>104</v>
      </c>
      <c r="B9" s="23">
        <v>8760</v>
      </c>
      <c r="C9" s="9" t="s">
        <v>103</v>
      </c>
    </row>
    <row r="10" spans="1:3" ht="12.75">
      <c r="A10" s="2" t="s">
        <v>54</v>
      </c>
      <c r="B10" s="23">
        <v>95</v>
      </c>
      <c r="C10" s="9" t="s">
        <v>77</v>
      </c>
    </row>
    <row r="11" spans="1:2" ht="12.75">
      <c r="A11" s="5"/>
      <c r="B11" s="6"/>
    </row>
    <row r="12" spans="1:2" ht="12.75">
      <c r="A12" s="5" t="s">
        <v>6</v>
      </c>
      <c r="B12" s="7">
        <f>B6*B7</f>
        <v>0</v>
      </c>
    </row>
    <row r="13" spans="1:3" ht="12.75">
      <c r="A13" s="5" t="s">
        <v>5</v>
      </c>
      <c r="B13" s="7">
        <f>B12*(B9/2000)</f>
        <v>0</v>
      </c>
      <c r="C13" s="9" t="s">
        <v>36</v>
      </c>
    </row>
    <row r="14" spans="1:3" ht="12.75">
      <c r="A14" s="5" t="s">
        <v>5</v>
      </c>
      <c r="B14" s="7">
        <f>IF(B10&gt;0,B10*B7*(1/2000),"NA")</f>
        <v>0.0199025</v>
      </c>
      <c r="C14" s="9" t="s">
        <v>37</v>
      </c>
    </row>
    <row r="15" spans="1:2" ht="12.75">
      <c r="A15" s="2" t="s">
        <v>39</v>
      </c>
      <c r="B15" s="7" t="e">
        <f>B12/B8*116.67</f>
        <v>#DIV/0!</v>
      </c>
    </row>
    <row r="16" spans="1:2" ht="13.5" thickBot="1">
      <c r="A16" s="1"/>
      <c r="B16" s="8"/>
    </row>
    <row r="17" spans="1:2" ht="12.75">
      <c r="A17" s="18"/>
      <c r="B17" s="9"/>
    </row>
    <row r="18" ht="12.75">
      <c r="B18" s="9"/>
    </row>
    <row r="19" spans="1:2" ht="16.5" thickBot="1">
      <c r="A19" s="4" t="s">
        <v>8</v>
      </c>
      <c r="B19" s="9"/>
    </row>
    <row r="20" spans="1:2" ht="13.5" thickBot="1">
      <c r="A20" s="3" t="s">
        <v>20</v>
      </c>
      <c r="B20" s="10"/>
    </row>
    <row r="21" spans="1:2" ht="12.75">
      <c r="A21" s="11" t="s">
        <v>2</v>
      </c>
      <c r="B21" s="10">
        <f>B6</f>
        <v>0</v>
      </c>
    </row>
    <row r="22" spans="1:3" s="13" customFormat="1" ht="14.25">
      <c r="A22" s="2" t="s">
        <v>12</v>
      </c>
      <c r="B22" s="7">
        <f>B7*0.5+0.059</f>
        <v>0.26849999999999996</v>
      </c>
      <c r="C22" s="17" t="s">
        <v>97</v>
      </c>
    </row>
    <row r="23" spans="1:2" ht="12.75">
      <c r="A23" s="5" t="s">
        <v>0</v>
      </c>
      <c r="B23" s="16">
        <f>B8</f>
        <v>0</v>
      </c>
    </row>
    <row r="24" spans="1:3" ht="12.75">
      <c r="A24" s="2" t="s">
        <v>22</v>
      </c>
      <c r="B24" s="16">
        <f>B9</f>
        <v>8760</v>
      </c>
      <c r="C24" s="9" t="s">
        <v>53</v>
      </c>
    </row>
    <row r="25" spans="1:3" ht="12.75">
      <c r="A25" s="2" t="s">
        <v>54</v>
      </c>
      <c r="B25" s="16">
        <f>B10</f>
        <v>95</v>
      </c>
      <c r="C25" s="9" t="s">
        <v>77</v>
      </c>
    </row>
    <row r="26" spans="1:2" ht="12.75">
      <c r="A26" s="2"/>
      <c r="B26" s="7"/>
    </row>
    <row r="27" spans="1:2" ht="12.75">
      <c r="A27" s="2" t="s">
        <v>43</v>
      </c>
      <c r="B27" s="7">
        <f>B21*B22</f>
        <v>0</v>
      </c>
    </row>
    <row r="28" spans="1:3" ht="12.75">
      <c r="A28" s="2" t="s">
        <v>44</v>
      </c>
      <c r="B28" s="7">
        <f>B27*(B24/2000)</f>
        <v>0</v>
      </c>
      <c r="C28" s="9" t="s">
        <v>36</v>
      </c>
    </row>
    <row r="29" spans="1:3" ht="12.75">
      <c r="A29" s="2" t="s">
        <v>44</v>
      </c>
      <c r="B29" s="7">
        <f>IF(B25&gt;0,B25*B22*(1/2000),"NA")</f>
        <v>0.01275375</v>
      </c>
      <c r="C29" s="9" t="s">
        <v>37</v>
      </c>
    </row>
    <row r="30" spans="1:2" ht="12.75">
      <c r="A30" s="2" t="s">
        <v>45</v>
      </c>
      <c r="B30" s="7" t="e">
        <f>B27/B23*116.67</f>
        <v>#DIV/0!</v>
      </c>
    </row>
    <row r="31" spans="1:2" ht="13.5" thickBot="1">
      <c r="A31" s="1"/>
      <c r="B31" s="8"/>
    </row>
    <row r="32" ht="12.75">
      <c r="A32" s="18"/>
    </row>
    <row r="34" spans="1:2" ht="16.5" thickBot="1">
      <c r="A34" s="4" t="s">
        <v>9</v>
      </c>
      <c r="B34" s="9"/>
    </row>
    <row r="35" spans="1:2" ht="13.5" thickBot="1">
      <c r="A35" s="3" t="s">
        <v>20</v>
      </c>
      <c r="B35" s="10"/>
    </row>
    <row r="36" spans="1:2" ht="12.75">
      <c r="A36" s="11" t="s">
        <v>2</v>
      </c>
      <c r="B36" s="10">
        <f>B6</f>
        <v>0</v>
      </c>
    </row>
    <row r="37" spans="1:3" ht="14.25">
      <c r="A37" s="2" t="s">
        <v>13</v>
      </c>
      <c r="B37" s="7">
        <f>B7*0.33+0.059</f>
        <v>0.19727</v>
      </c>
      <c r="C37" s="17" t="s">
        <v>98</v>
      </c>
    </row>
    <row r="38" spans="1:3" ht="12.75">
      <c r="A38" s="5" t="s">
        <v>0</v>
      </c>
      <c r="B38" s="16">
        <f>B8</f>
        <v>0</v>
      </c>
      <c r="C38" s="17"/>
    </row>
    <row r="39" spans="1:3" ht="12.75">
      <c r="A39" s="2" t="s">
        <v>22</v>
      </c>
      <c r="B39" s="16">
        <f>B9</f>
        <v>8760</v>
      </c>
      <c r="C39" s="9" t="s">
        <v>53</v>
      </c>
    </row>
    <row r="40" spans="1:3" ht="12.75">
      <c r="A40" s="2" t="s">
        <v>54</v>
      </c>
      <c r="B40" s="16">
        <f>B10</f>
        <v>95</v>
      </c>
      <c r="C40" s="9" t="s">
        <v>77</v>
      </c>
    </row>
    <row r="41" spans="1:3" ht="12.75">
      <c r="A41" s="5"/>
      <c r="B41" s="6"/>
      <c r="C41" s="17"/>
    </row>
    <row r="42" spans="1:2" ht="12.75">
      <c r="A42" s="2" t="s">
        <v>49</v>
      </c>
      <c r="B42" s="7">
        <f>B36*B37</f>
        <v>0</v>
      </c>
    </row>
    <row r="43" spans="1:3" ht="12.75">
      <c r="A43" s="2" t="s">
        <v>50</v>
      </c>
      <c r="B43" s="7">
        <f>B42*(B39/2000)</f>
        <v>0</v>
      </c>
      <c r="C43" s="9" t="s">
        <v>36</v>
      </c>
    </row>
    <row r="44" spans="1:3" ht="12.75">
      <c r="A44" s="2" t="s">
        <v>50</v>
      </c>
      <c r="B44" s="7">
        <f>IF(B40&gt;0,B40*B37*(1/2000),"NA")</f>
        <v>0.009370324999999999</v>
      </c>
      <c r="C44" s="9" t="s">
        <v>37</v>
      </c>
    </row>
    <row r="45" spans="1:2" ht="12.75">
      <c r="A45" s="2" t="s">
        <v>51</v>
      </c>
      <c r="B45" s="7" t="e">
        <f>B42/B38*116.67</f>
        <v>#DIV/0!</v>
      </c>
    </row>
    <row r="46" spans="1:2" ht="13.5" thickBot="1">
      <c r="A46" s="1"/>
      <c r="B46" s="8"/>
    </row>
    <row r="47" ht="12.75">
      <c r="A47" s="18"/>
    </row>
  </sheetData>
  <sheetProtection/>
  <mergeCells count="1">
    <mergeCell ref="A2:B2"/>
  </mergeCells>
  <printOptions/>
  <pageMargins left="0.75" right="0.75" top="1" bottom="1" header="0.5" footer="0.5"/>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DNR - Air Quality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MHermse</dc:creator>
  <cp:keywords/>
  <dc:description/>
  <cp:lastModifiedBy>Hermsen, Michael [DNR]</cp:lastModifiedBy>
  <cp:lastPrinted>2015-05-21T12:12:24Z</cp:lastPrinted>
  <dcterms:created xsi:type="dcterms:W3CDTF">2001-01-25T16:46:15Z</dcterms:created>
  <dcterms:modified xsi:type="dcterms:W3CDTF">2020-06-16T01:55:15Z</dcterms:modified>
  <cp:category/>
  <cp:version/>
  <cp:contentType/>
  <cp:contentStatus/>
</cp:coreProperties>
</file>