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cconroy\Downloads\"/>
    </mc:Choice>
  </mc:AlternateContent>
  <xr:revisionPtr revIDLastSave="0" documentId="13_ncr:1_{43C8B4F6-48F3-4879-A7D8-44CAC6791253}" xr6:coauthVersionLast="36" xr6:coauthVersionMax="36" xr10:uidLastSave="{00000000-0000-0000-0000-000000000000}"/>
  <bookViews>
    <workbookView xWindow="28680" yWindow="-11796" windowWidth="29040" windowHeight="17640" xr2:uid="{00000000-000D-0000-FFFF-FFFF00000000}"/>
  </bookViews>
  <sheets>
    <sheet name="DISCLAIMER" sheetId="11" r:id="rId1"/>
    <sheet name="CL_1 - Site Screening" sheetId="3" r:id="rId2"/>
    <sheet name="DWS - Report Form" sheetId="17" r:id="rId3"/>
    <sheet name="CL_2 - Project Review" sheetId="14" r:id="rId4"/>
    <sheet name="CL_2 - Project Review (2)" sheetId="15" r:id="rId5"/>
  </sheets>
  <definedNames>
    <definedName name="_xlnm.Print_Area" localSheetId="1">'CL_1 - Site Screening'!$A$1:$J$70</definedName>
    <definedName name="_xlnm.Print_Area" localSheetId="3">'CL_2 - Project Review'!$A$1:$I$48</definedName>
    <definedName name="_xlnm.Print_Area" localSheetId="4">'CL_2 - Project Review (2)'!$A$1:$I$49</definedName>
    <definedName name="_xlnm.Print_Area" localSheetId="0">DISCLAIMER!$A$1:$J$58</definedName>
    <definedName name="_xlnm.Print_Area" localSheetId="2">'DWS - Report Form'!$A$1:$K$89</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7" l="1"/>
  <c r="I38" i="17"/>
  <c r="J46" i="17" l="1"/>
  <c r="B25" i="17"/>
  <c r="J38" i="17" l="1"/>
  <c r="F18" i="14"/>
  <c r="D14" i="17" l="1"/>
  <c r="F12" i="14" l="1"/>
  <c r="F9" i="14"/>
  <c r="E68" i="17" l="1"/>
  <c r="F68" i="17"/>
  <c r="G68" i="17"/>
  <c r="H68" i="17"/>
  <c r="I68" i="17"/>
  <c r="J68" i="17"/>
  <c r="K68" i="17"/>
  <c r="E69" i="17"/>
  <c r="F69" i="17"/>
  <c r="G69" i="17"/>
  <c r="H69" i="17"/>
  <c r="I69" i="17"/>
  <c r="J69" i="17"/>
  <c r="K69" i="17"/>
  <c r="E70" i="17"/>
  <c r="F70" i="17"/>
  <c r="G70" i="17"/>
  <c r="H70" i="17"/>
  <c r="I70" i="17"/>
  <c r="J70" i="17"/>
  <c r="K70" i="17"/>
  <c r="E71" i="17"/>
  <c r="F71" i="17"/>
  <c r="G71" i="17"/>
  <c r="H71" i="17"/>
  <c r="I71" i="17"/>
  <c r="J71" i="17"/>
  <c r="K71" i="17"/>
  <c r="E72" i="17"/>
  <c r="F72" i="17"/>
  <c r="G72" i="17"/>
  <c r="H72" i="17"/>
  <c r="I72" i="17"/>
  <c r="J72" i="17"/>
  <c r="K72" i="17"/>
  <c r="E73" i="17"/>
  <c r="F73" i="17"/>
  <c r="G73" i="17"/>
  <c r="H73" i="17"/>
  <c r="I73" i="17"/>
  <c r="J73" i="17"/>
  <c r="K73" i="17"/>
  <c r="E74" i="17"/>
  <c r="F74" i="17"/>
  <c r="G74" i="17"/>
  <c r="H74" i="17"/>
  <c r="I74" i="17"/>
  <c r="J74" i="17"/>
  <c r="K74" i="17"/>
  <c r="E75" i="17"/>
  <c r="F75" i="17"/>
  <c r="G75" i="17"/>
  <c r="H75" i="17"/>
  <c r="I75" i="17"/>
  <c r="J75" i="17"/>
  <c r="K75" i="17"/>
  <c r="E76" i="17"/>
  <c r="F76" i="17"/>
  <c r="G76" i="17"/>
  <c r="H76" i="17"/>
  <c r="I76" i="17"/>
  <c r="J76" i="17"/>
  <c r="K76" i="17"/>
  <c r="E77" i="17"/>
  <c r="F77" i="17"/>
  <c r="G77" i="17"/>
  <c r="H77" i="17"/>
  <c r="I77" i="17"/>
  <c r="J77" i="17"/>
  <c r="K77" i="17"/>
  <c r="E78" i="17"/>
  <c r="F78" i="17"/>
  <c r="G78" i="17"/>
  <c r="H78" i="17"/>
  <c r="I78" i="17"/>
  <c r="J78" i="17"/>
  <c r="K78" i="17"/>
  <c r="H62" i="17"/>
  <c r="I55" i="17"/>
  <c r="K57" i="17" s="1"/>
  <c r="I42" i="17" l="1"/>
  <c r="J42" i="17" s="1"/>
  <c r="J25" i="17"/>
  <c r="J28" i="17" s="1"/>
  <c r="D76" i="17"/>
  <c r="D77" i="17"/>
  <c r="D78" i="17"/>
  <c r="D79" i="17"/>
  <c r="D69" i="17"/>
  <c r="D70" i="17"/>
  <c r="D71" i="17"/>
  <c r="D72" i="17"/>
  <c r="D73" i="17"/>
  <c r="D74" i="17"/>
  <c r="D75" i="17"/>
  <c r="D68" i="17"/>
  <c r="K89" i="17"/>
  <c r="F14" i="17"/>
  <c r="G14" i="17" s="1"/>
  <c r="B2" i="17"/>
  <c r="F15" i="14" l="1"/>
  <c r="G16" i="17"/>
  <c r="D34" i="17" s="1"/>
  <c r="J34" i="17" s="1"/>
  <c r="F24" i="14"/>
  <c r="C51" i="17"/>
  <c r="I51" i="17" s="1"/>
  <c r="I49" i="15"/>
  <c r="I48" i="14"/>
  <c r="G5" i="3" l="1"/>
  <c r="K2" i="17" l="1"/>
  <c r="I3" i="14"/>
  <c r="I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3" authorId="0" shapeId="0" xr:uid="{70F0E8AF-2313-4059-8CAC-E1B52949031C}">
      <text>
        <r>
          <rPr>
            <sz val="9"/>
            <color indexed="81"/>
            <rFont val="Tahoma"/>
            <family val="2"/>
          </rPr>
          <t>Mark with "X" as applicable</t>
        </r>
      </text>
    </comment>
    <comment ref="A22" authorId="0" shapeId="0" xr:uid="{A28B9102-7A8B-4D21-AB4C-F6C93CCE9092}">
      <text>
        <r>
          <rPr>
            <sz val="9"/>
            <color indexed="81"/>
            <rFont val="Tahoma"/>
            <family val="2"/>
          </rPr>
          <t>i.e. Other tests that would indicate soil permeability</t>
        </r>
      </text>
    </comment>
    <comment ref="E24" authorId="0" shapeId="0" xr:uid="{FDE20617-1CCA-4852-A3E1-4055A7E8E739}">
      <text>
        <r>
          <rPr>
            <sz val="9"/>
            <color indexed="81"/>
            <rFont val="Tahoma"/>
            <family val="2"/>
          </rPr>
          <t xml:space="preserve">Example, 1-2%
</t>
        </r>
      </text>
    </comment>
    <comment ref="D58" authorId="0" shapeId="0" xr:uid="{6E783EA1-DBC8-4818-B7D7-5F848963CBD4}">
      <text>
        <r>
          <rPr>
            <sz val="9"/>
            <color indexed="81"/>
            <rFont val="Tahoma"/>
            <family val="2"/>
          </rPr>
          <t>City or county where local stormwater regulations must be met</t>
        </r>
      </text>
    </comment>
    <comment ref="F59" authorId="0" shapeId="0" xr:uid="{87B501F1-119B-405F-9160-41F5A054AA96}">
      <text>
        <r>
          <rPr>
            <sz val="9"/>
            <color indexed="81"/>
            <rFont val="Tahoma"/>
            <family val="2"/>
          </rPr>
          <t>Example: "Release rates at pre-settlement for similar storm event or 5-yr existing condition, whichever is less."</t>
        </r>
      </text>
    </comment>
  </commentList>
</comments>
</file>

<file path=xl/sharedStrings.xml><?xml version="1.0" encoding="utf-8"?>
<sst xmlns="http://schemas.openxmlformats.org/spreadsheetml/2006/main" count="281" uniqueCount="207">
  <si>
    <t>Soils Information</t>
  </si>
  <si>
    <t>Source:</t>
  </si>
  <si>
    <t>County Soils Map</t>
  </si>
  <si>
    <t>Site Specific Geotechnical Report</t>
  </si>
  <si>
    <t>A</t>
  </si>
  <si>
    <t>B</t>
  </si>
  <si>
    <t>C</t>
  </si>
  <si>
    <t>D</t>
  </si>
  <si>
    <t>acres</t>
  </si>
  <si>
    <t>%</t>
  </si>
  <si>
    <t>Hotspot uses expected in watershed:</t>
  </si>
  <si>
    <t>(Y or N)</t>
  </si>
  <si>
    <t>Site Evaluation Criteria</t>
  </si>
  <si>
    <t>Setbacks</t>
  </si>
  <si>
    <t xml:space="preserve">Private well </t>
  </si>
  <si>
    <t>Septic / leach field</t>
  </si>
  <si>
    <t>Existing wetlands within site area:</t>
  </si>
  <si>
    <t>WQv</t>
  </si>
  <si>
    <t>Applicant:</t>
  </si>
  <si>
    <t>Submitted by:</t>
  </si>
  <si>
    <t>Date:</t>
  </si>
  <si>
    <t>Location:</t>
  </si>
  <si>
    <t>(cfs)</t>
  </si>
  <si>
    <t>(feet)</t>
  </si>
  <si>
    <t>Project:</t>
  </si>
  <si>
    <t>Project Name</t>
  </si>
  <si>
    <t>If yes: jurisdictional determination made?</t>
  </si>
  <si>
    <t>Copy of Geotech Report Provided? (Y or N)</t>
  </si>
  <si>
    <t>(mark with X below)</t>
  </si>
  <si>
    <t>Is site located within a regulated floodplain?</t>
  </si>
  <si>
    <t>Habitat for endangered / threatened species found?</t>
  </si>
  <si>
    <t>Describe local stormwater management requirements</t>
  </si>
  <si>
    <t>Designer name</t>
  </si>
  <si>
    <t>Applicant name</t>
  </si>
  <si>
    <t>(mark all that apply with X)</t>
  </si>
  <si>
    <t>Local review jurisdiction</t>
  </si>
  <si>
    <t>Page 1</t>
  </si>
  <si>
    <t>Page 2</t>
  </si>
  <si>
    <t>Enter City or County</t>
  </si>
  <si>
    <t>Page 3</t>
  </si>
  <si>
    <t>Page 4</t>
  </si>
  <si>
    <t>(100' min)</t>
  </si>
  <si>
    <t>(100' feet)</t>
  </si>
  <si>
    <t>Public water supply well</t>
  </si>
  <si>
    <t>(1000' min)</t>
  </si>
  <si>
    <t>Surface waters</t>
  </si>
  <si>
    <t>Separation from groundwater table:</t>
  </si>
  <si>
    <t>feet (below top of subgrade)</t>
  </si>
  <si>
    <t>Building foundation</t>
  </si>
  <si>
    <t>(10' feet, without waterproofing)</t>
  </si>
  <si>
    <t>Underdrain</t>
  </si>
  <si>
    <t>Observation well</t>
  </si>
  <si>
    <t>Maintenance plan</t>
  </si>
  <si>
    <t>Initial Planning</t>
  </si>
  <si>
    <t>Considerations:</t>
  </si>
  <si>
    <t>High loading situations</t>
  </si>
  <si>
    <t>High speed roads</t>
  </si>
  <si>
    <t>Watershed Area (AC)</t>
  </si>
  <si>
    <t>Impervious (%)</t>
  </si>
  <si>
    <t>Rv</t>
  </si>
  <si>
    <t>Enter Subarea Name</t>
  </si>
  <si>
    <t>WQv (CF)</t>
  </si>
  <si>
    <t>Porosity</t>
  </si>
  <si>
    <t xml:space="preserve">Large storm detention </t>
  </si>
  <si>
    <t>If large storm detention is planned, describe method of getting large storm flows into subsurface storage (e.g. enlarged paver area, bypass inlet, etc.)</t>
  </si>
  <si>
    <t>(100' min )</t>
  </si>
  <si>
    <t>(Y, N, or NA)</t>
  </si>
  <si>
    <t>CL_1 - Site Screening</t>
  </si>
  <si>
    <t>Other available soils information (summary of results of permeability tests, soil properties, presence of Karst topography, etc.):</t>
  </si>
  <si>
    <t>Edge restraints</t>
  </si>
  <si>
    <t>HSG of Soils at Paver Site:</t>
  </si>
  <si>
    <t>Maximum slope across bottom of rock chamber:</t>
  </si>
  <si>
    <t>Maximum slope across finished surface:</t>
  </si>
  <si>
    <t>Project Review Questions</t>
  </si>
  <si>
    <t>Yes</t>
  </si>
  <si>
    <t>No</t>
  </si>
  <si>
    <t>3. Total WQv treated by paver system?</t>
  </si>
  <si>
    <t>9. Discuss soils investigations findings (e.g. texture, degree of compaction, percolation potential, depth to water table, contamination, etc.):</t>
  </si>
  <si>
    <t>8. Describe the type of permeable pavement system proposed (type of paver, manufacturer, etc.):</t>
  </si>
  <si>
    <t>-</t>
  </si>
  <si>
    <t>11. If permeable pavement is located less than 10 feet from a building foundation, describe waterproofing methods proposed:</t>
  </si>
  <si>
    <t>CL_2 - Project Review</t>
  </si>
  <si>
    <t>CL_2 - Project Review (continued)</t>
  </si>
  <si>
    <t>12. What is the maximum slope of the finished surface of the permeable pavement?</t>
  </si>
  <si>
    <t xml:space="preserve">13. Is the slope of the bottom of the aggregate base layers greater than 1%? </t>
  </si>
  <si>
    <t>Area</t>
  </si>
  <si>
    <t>(acres)</t>
  </si>
  <si>
    <t>(square feet)</t>
  </si>
  <si>
    <t>*For this calculation, treat the permeable paver surface area as 100% impervious</t>
  </si>
  <si>
    <t>(Table values calculated using NRCS TR-55 methods, with tc=5 mins, 1 minute time step and applicable area, CN)</t>
  </si>
  <si>
    <t>Watershed</t>
  </si>
  <si>
    <t>Watershed Impervious Cover % (Total Area Draining to Permeable Paver Installation)*</t>
  </si>
  <si>
    <t>Step 2 - Compute WQv peak runoff rate</t>
  </si>
  <si>
    <t>This simple form should only be used for individual permeable paver applications, where there is not a goal to manage runoff from storms larger than the WQv event (1.25").</t>
  </si>
  <si>
    <t>Step 1 - Compute Water Quality runoff volume (WQv)</t>
  </si>
  <si>
    <t>App=</t>
  </si>
  <si>
    <t>WQv peak runoff rate (Qwq) =</t>
  </si>
  <si>
    <t>x</t>
  </si>
  <si>
    <t>(sec/hr)</t>
  </si>
  <si>
    <t>(in/feet)</t>
  </si>
  <si>
    <t>/</t>
  </si>
  <si>
    <t>(in/hr)</t>
  </si>
  <si>
    <t>=</t>
  </si>
  <si>
    <t>App</t>
  </si>
  <si>
    <t>square feet</t>
  </si>
  <si>
    <t xml:space="preserve">Surface Area Provided (based on design plans) = </t>
  </si>
  <si>
    <t>Length</t>
  </si>
  <si>
    <t>Width</t>
  </si>
  <si>
    <t>Storage</t>
  </si>
  <si>
    <t>(cubic feet)</t>
  </si>
  <si>
    <t>For rectangular area installations =</t>
  </si>
  <si>
    <t>For irregular shaped installations with constant depth =</t>
  </si>
  <si>
    <t>(enter based on designer's modeling results, or from table A below)</t>
  </si>
  <si>
    <t>Steps 5 and 6 - Design Storage Aggregate Depth / Verify Volume of Storage</t>
  </si>
  <si>
    <t>Step 7 - Subdrain System Design</t>
  </si>
  <si>
    <t>48 hours</t>
  </si>
  <si>
    <t>3600 sec/hr</t>
  </si>
  <si>
    <t>Target rate</t>
  </si>
  <si>
    <t>Target release rate =</t>
  </si>
  <si>
    <t>Check that 10% of aggregate area is within 1' of subdrain =</t>
  </si>
  <si>
    <t>x 10%</t>
  </si>
  <si>
    <t>subdrain required</t>
  </si>
  <si>
    <t>/ 2</t>
  </si>
  <si>
    <t xml:space="preserve">Subdrain length provided = </t>
  </si>
  <si>
    <t>feet</t>
  </si>
  <si>
    <t>Volume to</t>
  </si>
  <si>
    <t>infiltrate</t>
  </si>
  <si>
    <t>(in/ft)</t>
  </si>
  <si>
    <t>Bottom area</t>
  </si>
  <si>
    <t>hours</t>
  </si>
  <si>
    <t>Check drawdown time if =&gt;                                         infiltrating water below subdrain =&gt;</t>
  </si>
  <si>
    <t>Part A: Structural Depth Calculations</t>
  </si>
  <si>
    <t>If required, submit separate documentation</t>
  </si>
  <si>
    <t>Part B: Hydraulic Storage Calculations</t>
  </si>
  <si>
    <t>Part C: Design for Larger Storms</t>
  </si>
  <si>
    <t>If system is intended to provide detention for larger storm events, more detailed engineering design is required.  Do not use this simple form.</t>
  </si>
  <si>
    <t>Complete information for Steps 1 - 7 below, as applicable.</t>
  </si>
  <si>
    <t>WQv Adjusted Curve Number</t>
  </si>
  <si>
    <t>DWS - Design Worksheet Report Form</t>
  </si>
  <si>
    <t>1. Has drainage area information been entered on Tab DWS (Report Form)?</t>
  </si>
  <si>
    <t>cubic feet</t>
  </si>
  <si>
    <t>: 1 (ratio)</t>
  </si>
  <si>
    <t>6. Does the total aggregate storage volume provided exceed the WQv required?</t>
  </si>
  <si>
    <t>Step 4 - Verify the required permeable paver surface area</t>
  </si>
  <si>
    <t>N</t>
  </si>
  <si>
    <t>Watershed or subarea</t>
  </si>
  <si>
    <t>Watershed Area (SF)</t>
  </si>
  <si>
    <t>Step 3 - Determine volume storage types</t>
  </si>
  <si>
    <t>Expected traffic load</t>
  </si>
  <si>
    <t>Application type (patio, driveway, parking area, street, alley, etc.)</t>
  </si>
  <si>
    <t>Illustration of storage volume of application with a sloped bottom</t>
  </si>
  <si>
    <t>Illustration of storage volume of application with a flat bottom and baffles</t>
  </si>
  <si>
    <t>(see page 29 of the ISWMM Permeable Pavement Systems Section for more info)</t>
  </si>
  <si>
    <t>Depth*</t>
  </si>
  <si>
    <t xml:space="preserve">Manual Entry (provide separate calculations*) = </t>
  </si>
  <si>
    <t>(Refer to ISWMM Permeable Paver Systems Section, p.29)</t>
  </si>
  <si>
    <t>Not applicable</t>
  </si>
  <si>
    <t>(Projects managing storms larger than the WQv should not use this checklist worksheet)</t>
  </si>
  <si>
    <t>Design Review Checklist for Permeable Pavement Systems (Simple Version)</t>
  </si>
  <si>
    <t>* Only count the aggregate volume where water can be ponded or detained. Do not count the aggregate within the setting bed layer.</t>
  </si>
  <si>
    <t>(Provide traffic count if available)</t>
  </si>
  <si>
    <t>For all other applications** =</t>
  </si>
  <si>
    <t>*** Percolation rate based on geotech or site soils study</t>
  </si>
  <si>
    <t>Percolation rate***</t>
  </si>
  <si>
    <t xml:space="preserve">**  (see notes in blue within instructions to right) </t>
  </si>
  <si>
    <t>2. Has the impervious % of the watershed area to the paver installation been entered on Tab DWS (Report Form)?</t>
  </si>
  <si>
    <t xml:space="preserve">5. Is the surface area of the permeable paver installation larger than the required value (App) - see Tab DWS (Report Form)? </t>
  </si>
  <si>
    <t xml:space="preserve">10. Describe aggregate used (depth of each layer, quantity of material, size or classification, etc.) and attach separate material quantity calculations </t>
  </si>
  <si>
    <t xml:space="preserve">7. Was the WQv storage available calculated separately from Tab DWS (Report Form)? </t>
  </si>
  <si>
    <t>&lt;= If yes, provide separate calculations for how storage volume was determined.</t>
  </si>
  <si>
    <t>If baffles are used, describe the fabric material used and the expected flow through rate:</t>
  </si>
  <si>
    <t>If Yes, then describe the methods used to maximize storage (e.g. baffles, earth berms, etc.):</t>
  </si>
  <si>
    <t>Optional: If storm event other than WQv is to be managed, enter peak flow rate here =</t>
  </si>
  <si>
    <t>Peak flow for design (cfs)</t>
  </si>
  <si>
    <t>Optional: If volume other than WQv is to be managed, enter volume here (CF) =</t>
  </si>
  <si>
    <t>Design</t>
  </si>
  <si>
    <t>Table A - WQv Event Peak Runoff Rate (Qwq in cfs) for Small Watersheds</t>
  </si>
  <si>
    <t>14. Describe the material and size of the proposed subdrain(s):</t>
  </si>
  <si>
    <t>15. What is the proposed depth of the subdrain below the proposed surface:</t>
  </si>
  <si>
    <t>16. What is the height of the subdrain above the bottom of the aggregate storage volume:</t>
  </si>
  <si>
    <t>17. Describe the outlet of the subdrain.  How is the release rate from the system controlled?</t>
  </si>
  <si>
    <t>18. Describe the surface overflow condition: (If the surface is plugged or a storm event exceeds the capacity of the surface, where will water flow?)</t>
  </si>
  <si>
    <t>19. What erosion control measures or staging protocols are being used to protect the surface of the permeable pavement system from being plugged with sediment or other materials during construction?</t>
  </si>
  <si>
    <t>20. Has supporting information been provided as required (calculations, drainage maps, plans, etc.)?</t>
  </si>
  <si>
    <t>Iowa Permeable Paver Review Checklist</t>
  </si>
  <si>
    <t>( Surface Area</t>
  </si>
  <si>
    <t>(CF)</t>
  </si>
  <si>
    <t>(SF)</t>
  </si>
  <si>
    <t xml:space="preserve">Minimum Depth Required (feet) = </t>
  </si>
  <si>
    <t>Design Treatment Volume (CF) =</t>
  </si>
  <si>
    <t>Design Treatment</t>
  </si>
  <si>
    <t>Volume</t>
  </si>
  <si>
    <t>(complete one of the three options A, B or C below)</t>
  </si>
  <si>
    <t>&lt; (Option A)</t>
  </si>
  <si>
    <t>&lt; (Option B)</t>
  </si>
  <si>
    <t>&lt; (Option C)</t>
  </si>
  <si>
    <t>(Site Screening / Initial Planning)</t>
  </si>
  <si>
    <t>(Project Review)</t>
  </si>
  <si>
    <t>(Project Review, page 2)</t>
  </si>
  <si>
    <t>Porosity )</t>
  </si>
  <si>
    <t>4. What Is the ratio of the impermeable drainage area : permeable surface area for the installation?</t>
  </si>
  <si>
    <t>/          (</t>
  </si>
  <si>
    <t>)        =</t>
  </si>
  <si>
    <t>Design Review Report Form for Permeable Pavement Systems (Simple Version)</t>
  </si>
  <si>
    <t>Iowa Department of Agriculture and Land Stewardship (IDALS) - Issue date: September 24, 2021</t>
  </si>
  <si>
    <t>IDALS: Issue Date: 09/24/2021</t>
  </si>
  <si>
    <t>Provide project information above and in blank fields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</si>
</sst>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0"/>
  </numFmts>
  <fonts count="25" x14ac:knownFonts="1">
    <font>
      <sz val="11"/>
      <color theme="1"/>
      <name val="Arial Narrow"/>
      <family val="2"/>
      <scheme val="minor"/>
    </font>
    <font>
      <sz val="11"/>
      <color theme="1"/>
      <name val="Arial Narrow"/>
      <family val="2"/>
      <scheme val="minor"/>
    </font>
    <font>
      <sz val="9"/>
      <color indexed="81"/>
      <name val="Tahoma"/>
      <family val="2"/>
    </font>
    <font>
      <b/>
      <u/>
      <sz val="10"/>
      <color theme="1"/>
      <name val="Calibri"/>
      <family val="2"/>
    </font>
    <font>
      <b/>
      <sz val="10"/>
      <color theme="1"/>
      <name val="Calibri"/>
      <family val="2"/>
    </font>
    <font>
      <sz val="9"/>
      <color theme="1"/>
      <name val="Calibri"/>
      <family val="2"/>
    </font>
    <font>
      <b/>
      <sz val="9"/>
      <color theme="1"/>
      <name val="Calibri"/>
      <family val="2"/>
    </font>
    <font>
      <sz val="11"/>
      <color theme="1"/>
      <name val="Calibri"/>
      <family val="2"/>
    </font>
    <font>
      <b/>
      <u/>
      <sz val="9"/>
      <color rgb="FFFF0000"/>
      <name val="Calibri"/>
      <family val="2"/>
    </font>
    <font>
      <u/>
      <sz val="9"/>
      <color theme="1"/>
      <name val="Calibri"/>
      <family val="2"/>
    </font>
    <font>
      <sz val="9"/>
      <color rgb="FFFF0000"/>
      <name val="Calibri"/>
      <family val="2"/>
    </font>
    <font>
      <sz val="9"/>
      <name val="Calibri"/>
      <family val="2"/>
    </font>
    <font>
      <b/>
      <u/>
      <sz val="9"/>
      <color theme="1"/>
      <name val="Calibri"/>
      <family val="2"/>
    </font>
    <font>
      <b/>
      <sz val="9"/>
      <color theme="0"/>
      <name val="Calibri"/>
      <family val="2"/>
    </font>
    <font>
      <sz val="8"/>
      <name val="Calibri"/>
      <family val="2"/>
    </font>
    <font>
      <b/>
      <sz val="9"/>
      <name val="Calibri"/>
      <family val="2"/>
    </font>
    <font>
      <sz val="9"/>
      <color rgb="FF7030A0"/>
      <name val="Calibri"/>
      <family val="2"/>
    </font>
    <font>
      <b/>
      <u/>
      <sz val="9"/>
      <name val="Calibri"/>
      <family val="2"/>
    </font>
    <font>
      <sz val="10"/>
      <color theme="1"/>
      <name val="Calibri"/>
      <family val="2"/>
    </font>
    <font>
      <b/>
      <sz val="9"/>
      <color theme="5" tint="-0.249977111117893"/>
      <name val="Calibri"/>
      <family val="2"/>
    </font>
    <font>
      <b/>
      <sz val="9"/>
      <color rgb="FFFF0000"/>
      <name val="Calibri"/>
      <family val="2"/>
    </font>
    <font>
      <sz val="8"/>
      <color theme="1"/>
      <name val="Calibri"/>
      <family val="2"/>
    </font>
    <font>
      <sz val="9"/>
      <color theme="0"/>
      <name val="Calibri"/>
      <family val="2"/>
    </font>
    <font>
      <sz val="8"/>
      <color theme="0"/>
      <name val="Calibri"/>
      <family val="2"/>
    </font>
    <font>
      <sz val="11"/>
      <name val="Calibri"/>
      <family val="2"/>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lightUp">
        <fgColor theme="0"/>
        <bgColor theme="8" tint="0.79998168889431442"/>
      </patternFill>
    </fill>
    <fill>
      <patternFill patternType="solid">
        <fgColor theme="9" tint="-0.499984740745262"/>
        <bgColor indexed="64"/>
      </patternFill>
    </fill>
    <fill>
      <patternFill patternType="solid">
        <fgColor theme="9" tint="0.39997558519241921"/>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diagonal/>
    </border>
    <border>
      <left/>
      <right style="medium">
        <color auto="1"/>
      </right>
      <top/>
      <bottom style="thin">
        <color indexed="64"/>
      </bottom>
      <diagonal/>
    </border>
    <border>
      <left style="medium">
        <color auto="1"/>
      </left>
      <right/>
      <top/>
      <bottom/>
      <diagonal/>
    </border>
  </borders>
  <cellStyleXfs count="2">
    <xf numFmtId="0" fontId="0" fillId="0" borderId="0"/>
    <xf numFmtId="9" fontId="1" fillId="0" borderId="0" applyFont="0" applyFill="0" applyBorder="0" applyAlignment="0" applyProtection="0"/>
  </cellStyleXfs>
  <cellXfs count="203">
    <xf numFmtId="0" fontId="0" fillId="0" borderId="0" xfId="0"/>
    <xf numFmtId="0" fontId="3" fillId="0" borderId="0" xfId="0" applyFont="1"/>
    <xf numFmtId="0" fontId="5" fillId="0" borderId="0" xfId="0" applyFont="1" applyFill="1" applyAlignment="1">
      <alignment horizontal="right"/>
    </xf>
    <xf numFmtId="0" fontId="6" fillId="0" borderId="0" xfId="0" applyFont="1" applyFill="1" applyAlignment="1">
      <alignment horizontal="right"/>
    </xf>
    <xf numFmtId="0" fontId="5" fillId="0" borderId="0" xfId="0" applyFont="1" applyFill="1" applyAlignment="1"/>
    <xf numFmtId="0" fontId="5" fillId="0" borderId="0" xfId="0" applyFont="1" applyAlignment="1">
      <alignment horizontal="right"/>
    </xf>
    <xf numFmtId="0" fontId="5" fillId="0" borderId="0" xfId="0" applyFont="1" applyFill="1" applyAlignment="1">
      <alignment horizontal="left"/>
    </xf>
    <xf numFmtId="0" fontId="6" fillId="0" borderId="0" xfId="0" applyFont="1" applyFill="1" applyAlignment="1"/>
    <xf numFmtId="14" fontId="5" fillId="0" borderId="0" xfId="0" applyNumberFormat="1" applyFont="1" applyFill="1" applyAlignment="1"/>
    <xf numFmtId="0" fontId="5" fillId="0" borderId="0" xfId="0" applyFont="1" applyFill="1"/>
    <xf numFmtId="0" fontId="5" fillId="0" borderId="0" xfId="0" applyFont="1"/>
    <xf numFmtId="0" fontId="6" fillId="0" borderId="0" xfId="0" applyFont="1" applyFill="1"/>
    <xf numFmtId="0" fontId="5" fillId="0" borderId="0" xfId="0" applyFont="1" applyFill="1" applyAlignment="1">
      <alignment horizontal="center"/>
    </xf>
    <xf numFmtId="0" fontId="5" fillId="0" borderId="0" xfId="0" applyFont="1" applyFill="1" applyAlignment="1">
      <alignment vertical="center"/>
    </xf>
    <xf numFmtId="16" fontId="5" fillId="0" borderId="0" xfId="0" applyNumberFormat="1" applyFont="1" applyFill="1" applyAlignment="1">
      <alignment horizontal="center"/>
    </xf>
    <xf numFmtId="0" fontId="5" fillId="0" borderId="0" xfId="0" applyFont="1" applyFill="1" applyAlignment="1">
      <alignment vertical="top"/>
    </xf>
    <xf numFmtId="0" fontId="5" fillId="0" borderId="0" xfId="0" applyFont="1" applyFill="1" applyAlignment="1">
      <alignment vertical="top" wrapText="1"/>
    </xf>
    <xf numFmtId="0" fontId="5" fillId="2" borderId="0" xfId="0" applyFont="1" applyFill="1" applyAlignment="1"/>
    <xf numFmtId="0" fontId="3" fillId="0" borderId="0" xfId="0" applyFont="1" applyProtection="1"/>
    <xf numFmtId="0" fontId="3" fillId="0" borderId="0" xfId="0" applyFont="1" applyAlignment="1" applyProtection="1">
      <alignment horizontal="center"/>
    </xf>
    <xf numFmtId="0" fontId="5" fillId="0" borderId="0" xfId="0" applyFont="1" applyAlignment="1" applyProtection="1">
      <alignment horizontal="right"/>
    </xf>
    <xf numFmtId="0" fontId="6" fillId="0" borderId="0" xfId="0" applyFont="1" applyAlignment="1" applyProtection="1">
      <alignment horizontal="right"/>
    </xf>
    <xf numFmtId="0" fontId="5" fillId="0" borderId="0" xfId="0" applyFont="1" applyAlignment="1" applyProtection="1">
      <alignment horizontal="center"/>
    </xf>
    <xf numFmtId="0" fontId="5" fillId="0" borderId="0" xfId="0" applyFont="1" applyFill="1" applyAlignment="1" applyProtection="1">
      <alignment horizontal="right"/>
    </xf>
    <xf numFmtId="0" fontId="6" fillId="0" borderId="0" xfId="0" applyFont="1" applyFill="1" applyAlignment="1" applyProtection="1">
      <alignment horizontal="right"/>
    </xf>
    <xf numFmtId="0" fontId="5" fillId="0" borderId="0" xfId="0" applyFont="1" applyFill="1" applyAlignment="1" applyProtection="1">
      <alignment horizontal="left"/>
    </xf>
    <xf numFmtId="0" fontId="5" fillId="0" borderId="0" xfId="0" applyFont="1" applyFill="1" applyAlignment="1" applyProtection="1">
      <alignment horizontal="center"/>
    </xf>
    <xf numFmtId="0" fontId="5" fillId="0" borderId="0" xfId="0" applyFont="1" applyProtection="1"/>
    <xf numFmtId="0" fontId="5" fillId="0" borderId="0" xfId="0" applyFont="1" applyFill="1" applyProtection="1"/>
    <xf numFmtId="0" fontId="6" fillId="4" borderId="0" xfId="0" applyFont="1" applyFill="1" applyProtection="1"/>
    <xf numFmtId="0" fontId="5" fillId="4" borderId="0" xfId="0" applyFont="1" applyFill="1" applyProtection="1"/>
    <xf numFmtId="0" fontId="5" fillId="3" borderId="0" xfId="0" applyFont="1" applyFill="1" applyAlignment="1" applyProtection="1">
      <alignment horizontal="center"/>
      <protection locked="0"/>
    </xf>
    <xf numFmtId="0" fontId="5" fillId="0" borderId="0" xfId="0" applyFont="1" applyAlignment="1" applyProtection="1">
      <alignment vertical="center"/>
    </xf>
    <xf numFmtId="0" fontId="5" fillId="0" borderId="0" xfId="0" applyFont="1" applyBorder="1" applyAlignment="1" applyProtection="1">
      <alignment horizontal="center"/>
    </xf>
    <xf numFmtId="49" fontId="5" fillId="3" borderId="0" xfId="0" applyNumberFormat="1" applyFont="1" applyFill="1" applyAlignment="1" applyProtection="1">
      <alignment horizontal="center"/>
      <protection locked="0"/>
    </xf>
    <xf numFmtId="0" fontId="6" fillId="5" borderId="0" xfId="0" applyFont="1" applyFill="1" applyProtection="1"/>
    <xf numFmtId="0" fontId="5" fillId="5" borderId="0" xfId="0" applyFont="1" applyFill="1" applyProtection="1"/>
    <xf numFmtId="0" fontId="5" fillId="0" borderId="0" xfId="0" applyFont="1" applyFill="1" applyAlignment="1" applyProtection="1"/>
    <xf numFmtId="0" fontId="9" fillId="0" borderId="0" xfId="0" applyFont="1" applyProtection="1"/>
    <xf numFmtId="0" fontId="5" fillId="2" borderId="0" xfId="0" applyFont="1" applyFill="1" applyAlignment="1" applyProtection="1">
      <alignment horizontal="center"/>
      <protection locked="0"/>
    </xf>
    <xf numFmtId="0" fontId="10" fillId="0" borderId="0" xfId="0" applyFont="1" applyFill="1" applyProtection="1"/>
    <xf numFmtId="0" fontId="11" fillId="0" borderId="0" xfId="0" applyFont="1" applyFill="1" applyAlignment="1" applyProtection="1">
      <alignment horizontal="center"/>
    </xf>
    <xf numFmtId="0" fontId="5" fillId="0" borderId="0" xfId="0" applyFont="1" applyAlignment="1" applyProtection="1">
      <alignment horizontal="center" wrapText="1"/>
    </xf>
    <xf numFmtId="0" fontId="5" fillId="2" borderId="0" xfId="0" applyFont="1" applyFill="1" applyAlignment="1" applyProtection="1"/>
    <xf numFmtId="0" fontId="7" fillId="0" borderId="6" xfId="0" applyFont="1" applyBorder="1" applyProtection="1"/>
    <xf numFmtId="0" fontId="7" fillId="0" borderId="0" xfId="0" applyFont="1" applyProtection="1"/>
    <xf numFmtId="0" fontId="7" fillId="0" borderId="0" xfId="0" applyFont="1" applyAlignment="1" applyProtection="1">
      <alignment horizontal="right"/>
    </xf>
    <xf numFmtId="14" fontId="5" fillId="0" borderId="0" xfId="0" applyNumberFormat="1" applyFont="1" applyAlignment="1" applyProtection="1">
      <alignment horizontal="left"/>
    </xf>
    <xf numFmtId="0" fontId="12" fillId="0" borderId="0" xfId="0" applyFont="1" applyProtection="1"/>
    <xf numFmtId="0" fontId="6" fillId="0" borderId="0" xfId="0" applyFont="1" applyFill="1" applyProtection="1"/>
    <xf numFmtId="0" fontId="11" fillId="0" borderId="0" xfId="0" applyFont="1" applyFill="1" applyProtection="1"/>
    <xf numFmtId="0" fontId="6" fillId="0" borderId="0" xfId="0" applyFont="1" applyFill="1" applyAlignment="1" applyProtection="1">
      <alignment horizontal="center"/>
    </xf>
    <xf numFmtId="0" fontId="6" fillId="0" borderId="1" xfId="0" applyFont="1" applyFill="1" applyBorder="1" applyProtection="1"/>
    <xf numFmtId="0" fontId="6" fillId="0" borderId="1" xfId="0" applyFont="1" applyBorder="1" applyProtection="1"/>
    <xf numFmtId="0" fontId="6" fillId="0" borderId="1" xfId="0" applyFont="1" applyBorder="1" applyAlignment="1" applyProtection="1">
      <alignment horizontal="center" wrapText="1"/>
    </xf>
    <xf numFmtId="0" fontId="6" fillId="0" borderId="1" xfId="0" applyFont="1" applyBorder="1" applyAlignment="1" applyProtection="1">
      <alignment horizontal="center"/>
    </xf>
    <xf numFmtId="0" fontId="6" fillId="0" borderId="13" xfId="0" applyFont="1" applyBorder="1" applyAlignment="1" applyProtection="1">
      <alignment horizontal="center"/>
    </xf>
    <xf numFmtId="0" fontId="10" fillId="6" borderId="0" xfId="0" applyFont="1" applyFill="1" applyProtection="1">
      <protection locked="0"/>
    </xf>
    <xf numFmtId="3" fontId="10" fillId="6" borderId="0" xfId="0" applyNumberFormat="1" applyFont="1" applyFill="1" applyAlignment="1" applyProtection="1">
      <alignment horizontal="center"/>
      <protection locked="0"/>
    </xf>
    <xf numFmtId="2" fontId="11" fillId="0" borderId="0" xfId="0" applyNumberFormat="1" applyFont="1" applyFill="1" applyAlignment="1" applyProtection="1">
      <alignment horizontal="center"/>
    </xf>
    <xf numFmtId="166" fontId="10" fillId="6" borderId="0" xfId="0" applyNumberFormat="1" applyFont="1" applyFill="1" applyAlignment="1" applyProtection="1">
      <alignment horizontal="center"/>
      <protection locked="0"/>
    </xf>
    <xf numFmtId="165" fontId="11" fillId="0" borderId="0" xfId="0" applyNumberFormat="1" applyFont="1" applyFill="1" applyAlignment="1" applyProtection="1">
      <alignment horizontal="center"/>
    </xf>
    <xf numFmtId="3" fontId="11" fillId="0" borderId="12" xfId="0" applyNumberFormat="1" applyFont="1" applyFill="1" applyBorder="1" applyAlignment="1" applyProtection="1">
      <alignment horizontal="center"/>
    </xf>
    <xf numFmtId="2" fontId="10" fillId="7" borderId="0" xfId="0" applyNumberFormat="1" applyFont="1" applyFill="1" applyAlignment="1" applyProtection="1">
      <alignment horizontal="center"/>
      <protection locked="0"/>
    </xf>
    <xf numFmtId="3" fontId="10" fillId="7" borderId="0" xfId="0" applyNumberFormat="1" applyFont="1" applyFill="1" applyBorder="1" applyAlignment="1" applyProtection="1">
      <alignment horizontal="center"/>
      <protection locked="0"/>
    </xf>
    <xf numFmtId="3" fontId="11" fillId="0" borderId="14" xfId="0" applyNumberFormat="1" applyFont="1" applyFill="1" applyBorder="1" applyAlignment="1" applyProtection="1">
      <alignment horizontal="right"/>
    </xf>
    <xf numFmtId="3" fontId="11" fillId="0" borderId="0" xfId="0" applyNumberFormat="1" applyFont="1" applyFill="1" applyBorder="1" applyAlignment="1" applyProtection="1">
      <alignment horizontal="right"/>
    </xf>
    <xf numFmtId="2" fontId="10" fillId="0" borderId="0" xfId="0" applyNumberFormat="1" applyFont="1" applyFill="1" applyAlignment="1" applyProtection="1">
      <alignment horizontal="center"/>
    </xf>
    <xf numFmtId="3" fontId="10" fillId="0" borderId="0" xfId="0" applyNumberFormat="1" applyFont="1" applyFill="1" applyAlignment="1" applyProtection="1">
      <alignment horizontal="center"/>
    </xf>
    <xf numFmtId="166" fontId="10" fillId="0" borderId="0" xfId="0" applyNumberFormat="1" applyFont="1" applyFill="1" applyAlignment="1" applyProtection="1">
      <alignment horizontal="center"/>
    </xf>
    <xf numFmtId="165" fontId="15" fillId="0" borderId="0" xfId="0" applyNumberFormat="1" applyFont="1" applyFill="1" applyAlignment="1" applyProtection="1">
      <alignment horizontal="right"/>
    </xf>
    <xf numFmtId="3" fontId="11" fillId="0" borderId="0" xfId="0" applyNumberFormat="1" applyFont="1" applyFill="1" applyBorder="1" applyAlignment="1" applyProtection="1">
      <alignment horizontal="center"/>
    </xf>
    <xf numFmtId="2" fontId="15" fillId="0" borderId="0" xfId="0" applyNumberFormat="1" applyFont="1" applyFill="1" applyAlignment="1" applyProtection="1">
      <alignment horizontal="center"/>
    </xf>
    <xf numFmtId="3" fontId="11" fillId="0" borderId="0" xfId="0" applyNumberFormat="1" applyFont="1" applyFill="1" applyAlignment="1" applyProtection="1">
      <alignment horizontal="center"/>
    </xf>
    <xf numFmtId="166" fontId="14" fillId="0" borderId="0" xfId="0" applyNumberFormat="1" applyFont="1" applyFill="1" applyAlignment="1" applyProtection="1">
      <alignment horizontal="right"/>
    </xf>
    <xf numFmtId="166" fontId="11" fillId="0" borderId="0" xfId="0" applyNumberFormat="1" applyFont="1" applyFill="1" applyAlignment="1" applyProtection="1">
      <alignment horizontal="center"/>
    </xf>
    <xf numFmtId="0" fontId="15" fillId="9" borderId="0" xfId="0" applyFont="1" applyFill="1" applyProtection="1"/>
    <xf numFmtId="0" fontId="10" fillId="9" borderId="0" xfId="0" applyFont="1" applyFill="1" applyProtection="1"/>
    <xf numFmtId="2" fontId="10" fillId="9" borderId="0" xfId="0" applyNumberFormat="1" applyFont="1" applyFill="1" applyAlignment="1" applyProtection="1">
      <alignment horizontal="center"/>
    </xf>
    <xf numFmtId="165" fontId="11" fillId="9" borderId="0" xfId="0" applyNumberFormat="1" applyFont="1" applyFill="1" applyAlignment="1" applyProtection="1">
      <alignment horizontal="center"/>
    </xf>
    <xf numFmtId="3" fontId="11" fillId="9" borderId="0" xfId="0" applyNumberFormat="1" applyFont="1" applyFill="1" applyAlignment="1" applyProtection="1">
      <alignment horizontal="center"/>
    </xf>
    <xf numFmtId="3" fontId="10" fillId="9" borderId="0" xfId="0" applyNumberFormat="1" applyFont="1" applyFill="1" applyAlignment="1" applyProtection="1">
      <alignment horizontal="center"/>
    </xf>
    <xf numFmtId="166" fontId="10" fillId="9" borderId="0" xfId="0" applyNumberFormat="1" applyFont="1" applyFill="1" applyAlignment="1" applyProtection="1">
      <alignment horizontal="center"/>
    </xf>
    <xf numFmtId="166" fontId="11" fillId="9" borderId="0" xfId="0" applyNumberFormat="1" applyFont="1" applyFill="1" applyAlignment="1" applyProtection="1">
      <alignment horizontal="center"/>
    </xf>
    <xf numFmtId="0" fontId="15" fillId="13" borderId="0" xfId="0" applyFont="1" applyFill="1" applyProtection="1"/>
    <xf numFmtId="0" fontId="10" fillId="13" borderId="0" xfId="0" applyFont="1" applyFill="1" applyProtection="1"/>
    <xf numFmtId="2" fontId="10" fillId="13" borderId="0" xfId="0" applyNumberFormat="1" applyFont="1" applyFill="1" applyAlignment="1" applyProtection="1">
      <alignment horizontal="center"/>
    </xf>
    <xf numFmtId="165" fontId="11" fillId="13" borderId="0" xfId="0" applyNumberFormat="1" applyFont="1" applyFill="1" applyAlignment="1" applyProtection="1">
      <alignment horizontal="center"/>
    </xf>
    <xf numFmtId="3" fontId="11" fillId="13" borderId="0" xfId="0" applyNumberFormat="1" applyFont="1" applyFill="1" applyAlignment="1" applyProtection="1">
      <alignment horizontal="center"/>
    </xf>
    <xf numFmtId="3" fontId="10" fillId="13" borderId="0" xfId="0" applyNumberFormat="1" applyFont="1" applyFill="1" applyAlignment="1" applyProtection="1">
      <alignment horizontal="center"/>
    </xf>
    <xf numFmtId="166" fontId="10" fillId="13" borderId="0" xfId="0" applyNumberFormat="1" applyFont="1" applyFill="1" applyAlignment="1" applyProtection="1">
      <alignment horizontal="center"/>
    </xf>
    <xf numFmtId="166" fontId="11" fillId="13" borderId="0" xfId="0" applyNumberFormat="1" applyFont="1" applyFill="1" applyAlignment="1" applyProtection="1">
      <alignment horizontal="center"/>
    </xf>
    <xf numFmtId="0" fontId="15" fillId="0" borderId="0" xfId="0" applyFont="1" applyFill="1" applyAlignment="1" applyProtection="1">
      <alignment horizontal="center"/>
    </xf>
    <xf numFmtId="166" fontId="11" fillId="0" borderId="0" xfId="0" quotePrefix="1" applyNumberFormat="1" applyFont="1" applyFill="1" applyAlignment="1" applyProtection="1">
      <alignment horizontal="center"/>
    </xf>
    <xf numFmtId="3" fontId="11" fillId="0" borderId="0" xfId="0" applyNumberFormat="1" applyFont="1" applyFill="1" applyAlignment="1" applyProtection="1">
      <alignment horizontal="right"/>
    </xf>
    <xf numFmtId="166" fontId="11" fillId="0" borderId="0" xfId="0" applyNumberFormat="1" applyFont="1" applyFill="1" applyAlignment="1" applyProtection="1">
      <alignment horizontal="left"/>
    </xf>
    <xf numFmtId="166" fontId="11" fillId="0" borderId="0" xfId="0" applyNumberFormat="1" applyFont="1" applyFill="1" applyAlignment="1" applyProtection="1">
      <alignment horizontal="right"/>
    </xf>
    <xf numFmtId="3" fontId="10" fillId="7" borderId="0" xfId="0" applyNumberFormat="1" applyFont="1" applyFill="1" applyAlignment="1" applyProtection="1">
      <alignment horizontal="right"/>
      <protection locked="0"/>
    </xf>
    <xf numFmtId="0" fontId="18" fillId="0" borderId="0" xfId="0" applyFont="1" applyAlignment="1" applyProtection="1">
      <alignment horizontal="center"/>
    </xf>
    <xf numFmtId="0" fontId="19" fillId="0" borderId="0" xfId="0" applyFont="1" applyFill="1" applyProtection="1"/>
    <xf numFmtId="165" fontId="11" fillId="0" borderId="0" xfId="0" quotePrefix="1" applyNumberFormat="1" applyFont="1" applyFill="1" applyAlignment="1" applyProtection="1">
      <alignment horizontal="center"/>
    </xf>
    <xf numFmtId="2" fontId="11" fillId="0" borderId="0" xfId="0" applyNumberFormat="1" applyFont="1" applyFill="1" applyAlignment="1" applyProtection="1">
      <alignment horizontal="right"/>
    </xf>
    <xf numFmtId="4" fontId="11" fillId="0" borderId="0" xfId="0" applyNumberFormat="1" applyFont="1" applyFill="1" applyAlignment="1" applyProtection="1">
      <alignment horizontal="center"/>
    </xf>
    <xf numFmtId="3" fontId="11" fillId="0" borderId="0" xfId="0" quotePrefix="1" applyNumberFormat="1" applyFont="1" applyFill="1" applyAlignment="1" applyProtection="1">
      <alignment horizontal="center"/>
    </xf>
    <xf numFmtId="1" fontId="10" fillId="7" borderId="0" xfId="0" applyNumberFormat="1" applyFont="1" applyFill="1" applyAlignment="1" applyProtection="1">
      <alignment horizontal="center"/>
      <protection locked="0"/>
    </xf>
    <xf numFmtId="49" fontId="19" fillId="0" borderId="0" xfId="0" applyNumberFormat="1" applyFont="1" applyFill="1" applyAlignment="1" applyProtection="1">
      <alignment horizontal="center"/>
    </xf>
    <xf numFmtId="1" fontId="11" fillId="0" borderId="0" xfId="0" applyNumberFormat="1" applyFont="1" applyFill="1" applyAlignment="1" applyProtection="1">
      <alignment horizontal="center"/>
    </xf>
    <xf numFmtId="166" fontId="19" fillId="0" borderId="0" xfId="0" applyNumberFormat="1" applyFont="1" applyFill="1" applyAlignment="1" applyProtection="1">
      <alignment horizontal="center"/>
    </xf>
    <xf numFmtId="3" fontId="10" fillId="7" borderId="0" xfId="0" applyNumberFormat="1" applyFont="1" applyFill="1" applyAlignment="1" applyProtection="1">
      <alignment horizontal="center"/>
      <protection locked="0"/>
    </xf>
    <xf numFmtId="0" fontId="15" fillId="0" borderId="0" xfId="0" applyFont="1" applyFill="1" applyProtection="1"/>
    <xf numFmtId="2" fontId="15" fillId="0" borderId="0" xfId="0" quotePrefix="1" applyNumberFormat="1" applyFont="1" applyFill="1" applyAlignment="1" applyProtection="1">
      <alignment horizontal="right"/>
    </xf>
    <xf numFmtId="0" fontId="11" fillId="0" borderId="0" xfId="0" applyFont="1" applyFill="1" applyAlignment="1" applyProtection="1">
      <alignment horizontal="right"/>
    </xf>
    <xf numFmtId="167" fontId="11" fillId="0" borderId="0" xfId="0" applyNumberFormat="1" applyFont="1" applyFill="1" applyAlignment="1" applyProtection="1">
      <alignment horizontal="center"/>
    </xf>
    <xf numFmtId="9" fontId="11" fillId="0" borderId="0" xfId="1" applyFont="1" applyFill="1" applyAlignment="1" applyProtection="1">
      <alignment horizontal="center"/>
    </xf>
    <xf numFmtId="3" fontId="11" fillId="0" borderId="0" xfId="0" applyNumberFormat="1" applyFont="1" applyFill="1" applyAlignment="1" applyProtection="1">
      <alignment horizontal="left"/>
    </xf>
    <xf numFmtId="166" fontId="10" fillId="0" borderId="0" xfId="0" applyNumberFormat="1" applyFont="1" applyFill="1" applyAlignment="1" applyProtection="1">
      <alignment horizontal="left"/>
    </xf>
    <xf numFmtId="2" fontId="15" fillId="2" borderId="5" xfId="0" applyNumberFormat="1" applyFont="1" applyFill="1" applyBorder="1" applyAlignment="1" applyProtection="1">
      <alignment horizontal="center"/>
    </xf>
    <xf numFmtId="165" fontId="15" fillId="2" borderId="8" xfId="0" applyNumberFormat="1" applyFont="1" applyFill="1" applyBorder="1" applyAlignment="1" applyProtection="1">
      <alignment horizontal="center"/>
    </xf>
    <xf numFmtId="3" fontId="15" fillId="2" borderId="7" xfId="0" applyNumberFormat="1" applyFont="1" applyFill="1" applyBorder="1" applyAlignment="1" applyProtection="1">
      <alignment horizontal="center"/>
    </xf>
    <xf numFmtId="3" fontId="20" fillId="2" borderId="7" xfId="0" applyNumberFormat="1" applyFont="1" applyFill="1" applyBorder="1" applyAlignment="1" applyProtection="1">
      <alignment horizontal="center"/>
    </xf>
    <xf numFmtId="166" fontId="20" fillId="2" borderId="7" xfId="0" applyNumberFormat="1" applyFont="1" applyFill="1" applyBorder="1" applyAlignment="1" applyProtection="1">
      <alignment horizontal="center"/>
    </xf>
    <xf numFmtId="166" fontId="15" fillId="2" borderId="9" xfId="0" applyNumberFormat="1" applyFont="1" applyFill="1" applyBorder="1" applyAlignment="1" applyProtection="1">
      <alignment horizontal="center"/>
    </xf>
    <xf numFmtId="2" fontId="15" fillId="2" borderId="3" xfId="0" applyNumberFormat="1" applyFont="1" applyFill="1" applyBorder="1" applyAlignment="1" applyProtection="1">
      <alignment horizontal="center"/>
    </xf>
    <xf numFmtId="2" fontId="15" fillId="2" borderId="4" xfId="0" applyNumberFormat="1" applyFont="1" applyFill="1" applyBorder="1" applyAlignment="1" applyProtection="1">
      <alignment horizontal="center"/>
    </xf>
    <xf numFmtId="9" fontId="15" fillId="2" borderId="2" xfId="1" applyFont="1" applyFill="1" applyBorder="1" applyAlignment="1" applyProtection="1">
      <alignment horizontal="center"/>
    </xf>
    <xf numFmtId="2" fontId="15" fillId="2" borderId="2" xfId="0" applyNumberFormat="1" applyFont="1" applyFill="1" applyBorder="1" applyAlignment="1" applyProtection="1">
      <alignment horizontal="center"/>
    </xf>
    <xf numFmtId="3" fontId="15" fillId="2" borderId="2" xfId="0" applyNumberFormat="1" applyFont="1" applyFill="1" applyBorder="1" applyAlignment="1" applyProtection="1">
      <alignment horizontal="center"/>
    </xf>
    <xf numFmtId="165" fontId="11" fillId="0" borderId="2" xfId="0" applyNumberFormat="1" applyFont="1" applyFill="1" applyBorder="1" applyAlignment="1" applyProtection="1">
      <alignment horizontal="center"/>
    </xf>
    <xf numFmtId="2" fontId="11" fillId="0" borderId="2" xfId="0" applyNumberFormat="1" applyFont="1" applyFill="1" applyBorder="1" applyAlignment="1" applyProtection="1">
      <alignment horizontal="center"/>
    </xf>
    <xf numFmtId="2" fontId="11" fillId="10" borderId="2" xfId="0" applyNumberFormat="1" applyFont="1" applyFill="1" applyBorder="1" applyAlignment="1" applyProtection="1">
      <alignment horizontal="center"/>
    </xf>
    <xf numFmtId="165" fontId="11" fillId="10" borderId="2" xfId="0" applyNumberFormat="1" applyFont="1" applyFill="1" applyBorder="1" applyAlignment="1" applyProtection="1">
      <alignment horizontal="center"/>
    </xf>
    <xf numFmtId="3" fontId="11" fillId="10" borderId="2" xfId="0" applyNumberFormat="1" applyFont="1" applyFill="1" applyBorder="1" applyAlignment="1" applyProtection="1">
      <alignment horizontal="center"/>
    </xf>
    <xf numFmtId="166" fontId="11" fillId="10" borderId="2" xfId="0" applyNumberFormat="1" applyFont="1" applyFill="1" applyBorder="1" applyAlignment="1" applyProtection="1">
      <alignment horizontal="center"/>
    </xf>
    <xf numFmtId="2" fontId="11" fillId="2" borderId="2" xfId="0" applyNumberFormat="1" applyFont="1" applyFill="1" applyBorder="1" applyAlignment="1" applyProtection="1">
      <alignment horizontal="center"/>
    </xf>
    <xf numFmtId="2" fontId="11" fillId="2" borderId="2" xfId="0" applyNumberFormat="1" applyFont="1" applyFill="1" applyBorder="1" applyAlignment="1" applyProtection="1">
      <alignment horizontal="right"/>
    </xf>
    <xf numFmtId="1" fontId="11" fillId="0" borderId="2" xfId="0" applyNumberFormat="1" applyFont="1" applyFill="1" applyBorder="1" applyAlignment="1" applyProtection="1">
      <alignment horizontal="center"/>
    </xf>
    <xf numFmtId="2" fontId="14" fillId="0" borderId="0" xfId="0" applyNumberFormat="1" applyFont="1" applyFill="1" applyBorder="1" applyAlignment="1" applyProtection="1">
      <alignment horizontal="center"/>
    </xf>
    <xf numFmtId="0" fontId="13" fillId="12" borderId="0" xfId="0" applyFont="1" applyFill="1" applyProtection="1"/>
    <xf numFmtId="0" fontId="22" fillId="12" borderId="0" xfId="0" applyFont="1" applyFill="1" applyProtection="1"/>
    <xf numFmtId="2" fontId="23" fillId="12" borderId="0" xfId="0" applyNumberFormat="1" applyFont="1" applyFill="1" applyAlignment="1" applyProtection="1">
      <alignment horizontal="center"/>
    </xf>
    <xf numFmtId="2" fontId="14" fillId="0" borderId="0" xfId="0" applyNumberFormat="1" applyFont="1" applyFill="1" applyAlignment="1" applyProtection="1">
      <alignment horizontal="center"/>
    </xf>
    <xf numFmtId="0" fontId="6" fillId="9" borderId="0" xfId="0" applyFont="1" applyFill="1" applyProtection="1"/>
    <xf numFmtId="0" fontId="6" fillId="9" borderId="0" xfId="0" applyFont="1" applyFill="1" applyAlignment="1" applyProtection="1">
      <alignment horizontal="center"/>
    </xf>
    <xf numFmtId="0" fontId="5" fillId="9" borderId="0" xfId="0" applyFont="1" applyFill="1" applyProtection="1"/>
    <xf numFmtId="164" fontId="5" fillId="0" borderId="0" xfId="1" applyNumberFormat="1" applyFont="1" applyFill="1" applyAlignment="1" applyProtection="1">
      <alignment horizontal="center"/>
    </xf>
    <xf numFmtId="2" fontId="11" fillId="0" borderId="0" xfId="1" applyNumberFormat="1" applyFont="1" applyFill="1" applyAlignment="1" applyProtection="1">
      <alignment horizontal="center"/>
    </xf>
    <xf numFmtId="0" fontId="7" fillId="0" borderId="0" xfId="0" applyFont="1" applyFill="1" applyProtection="1"/>
    <xf numFmtId="164" fontId="7" fillId="0" borderId="0" xfId="1" applyNumberFormat="1" applyFont="1" applyFill="1" applyAlignment="1" applyProtection="1">
      <alignment horizontal="center"/>
    </xf>
    <xf numFmtId="2" fontId="24" fillId="0" borderId="0" xfId="1" applyNumberFormat="1" applyFont="1" applyFill="1" applyAlignment="1" applyProtection="1">
      <alignment horizontal="center"/>
    </xf>
    <xf numFmtId="0" fontId="7" fillId="3" borderId="0" xfId="0" applyFont="1" applyFill="1" applyProtection="1">
      <protection locked="0"/>
    </xf>
    <xf numFmtId="2" fontId="7" fillId="0" borderId="0" xfId="1" applyNumberFormat="1" applyFont="1" applyFill="1" applyAlignment="1" applyProtection="1">
      <alignment horizontal="right"/>
    </xf>
    <xf numFmtId="164" fontId="7" fillId="0" borderId="0" xfId="1" applyNumberFormat="1" applyFont="1" applyFill="1" applyAlignment="1" applyProtection="1">
      <alignment horizontal="left"/>
    </xf>
    <xf numFmtId="164" fontId="7" fillId="0" borderId="0" xfId="1" applyNumberFormat="1" applyFont="1" applyFill="1" applyAlignment="1" applyProtection="1">
      <alignment horizontal="right"/>
    </xf>
    <xf numFmtId="0" fontId="7" fillId="0" borderId="0" xfId="0" applyFont="1" applyFill="1" applyAlignment="1" applyProtection="1"/>
    <xf numFmtId="3" fontId="7" fillId="3" borderId="0" xfId="1" applyNumberFormat="1" applyFont="1" applyFill="1" applyAlignment="1" applyProtection="1">
      <alignment horizontal="right"/>
      <protection locked="0"/>
    </xf>
    <xf numFmtId="2" fontId="7" fillId="3" borderId="0" xfId="1" applyNumberFormat="1" applyFont="1" applyFill="1" applyAlignment="1" applyProtection="1">
      <alignment horizontal="right"/>
      <protection locked="0"/>
    </xf>
    <xf numFmtId="3" fontId="7" fillId="0" borderId="0" xfId="1" applyNumberFormat="1" applyFont="1" applyFill="1" applyAlignment="1" applyProtection="1">
      <alignment horizontal="right"/>
    </xf>
    <xf numFmtId="0" fontId="7" fillId="0" borderId="0" xfId="0" applyFont="1" applyFill="1" applyAlignment="1" applyProtection="1">
      <alignment horizontal="right"/>
    </xf>
    <xf numFmtId="0" fontId="20" fillId="0" borderId="0" xfId="0" applyFont="1" applyProtection="1"/>
    <xf numFmtId="0" fontId="7" fillId="0" borderId="0" xfId="0" applyFont="1" applyFill="1" applyAlignment="1" applyProtection="1">
      <alignment horizontal="left" wrapText="1"/>
    </xf>
    <xf numFmtId="0" fontId="4" fillId="0" borderId="0" xfId="0" applyFont="1" applyAlignment="1">
      <alignment horizontal="center"/>
    </xf>
    <xf numFmtId="0" fontId="7" fillId="0" borderId="6" xfId="0" applyFont="1" applyFill="1" applyBorder="1" applyAlignment="1">
      <alignment horizontal="center"/>
    </xf>
    <xf numFmtId="0" fontId="7" fillId="0" borderId="0" xfId="0" applyFont="1" applyFill="1" applyAlignment="1">
      <alignment horizontal="center"/>
    </xf>
    <xf numFmtId="0" fontId="3" fillId="0" borderId="0" xfId="0" applyFont="1" applyAlignment="1">
      <alignment horizontal="center"/>
    </xf>
    <xf numFmtId="0" fontId="5" fillId="2" borderId="0" xfId="0" applyFont="1" applyFill="1" applyAlignment="1" applyProtection="1">
      <alignment horizontal="center"/>
      <protection locked="0"/>
    </xf>
    <xf numFmtId="0" fontId="5" fillId="0" borderId="0" xfId="0" applyFont="1" applyFill="1" applyAlignment="1" applyProtection="1">
      <alignment horizontal="left" vertical="center" wrapText="1"/>
    </xf>
    <xf numFmtId="0" fontId="4" fillId="0" borderId="0" xfId="0" applyFont="1" applyAlignment="1" applyProtection="1">
      <alignment horizontal="center"/>
    </xf>
    <xf numFmtId="0" fontId="3" fillId="0" borderId="0" xfId="0" applyFont="1" applyAlignment="1" applyProtection="1">
      <alignment horizontal="center"/>
    </xf>
    <xf numFmtId="0" fontId="5" fillId="2" borderId="0" xfId="0" applyFont="1" applyFill="1" applyAlignment="1" applyProtection="1">
      <alignment horizontal="left" vertical="top" wrapText="1"/>
      <protection locked="0"/>
    </xf>
    <xf numFmtId="0" fontId="5" fillId="8" borderId="0" xfId="0" applyFont="1" applyFill="1" applyAlignment="1" applyProtection="1">
      <alignment horizontal="left"/>
      <protection locked="0"/>
    </xf>
    <xf numFmtId="0" fontId="5" fillId="3" borderId="0" xfId="0" applyFont="1" applyFill="1" applyAlignment="1" applyProtection="1">
      <alignment horizontal="left" wrapText="1"/>
      <protection locked="0"/>
    </xf>
    <xf numFmtId="0" fontId="6" fillId="0" borderId="0" xfId="0" applyFont="1" applyAlignment="1" applyProtection="1">
      <alignment horizontal="right"/>
    </xf>
    <xf numFmtId="0" fontId="8" fillId="8" borderId="0" xfId="0" applyFont="1" applyFill="1" applyAlignment="1" applyProtection="1">
      <alignment horizontal="center"/>
    </xf>
    <xf numFmtId="0" fontId="5" fillId="0" borderId="0" xfId="0" applyFont="1" applyAlignment="1" applyProtection="1">
      <alignment horizontal="left" vertical="top" wrapText="1"/>
    </xf>
    <xf numFmtId="0" fontId="5" fillId="2" borderId="0" xfId="0" applyFont="1" applyFill="1" applyAlignment="1" applyProtection="1">
      <alignment horizontal="left"/>
      <protection locked="0"/>
    </xf>
    <xf numFmtId="0" fontId="5" fillId="0" borderId="0" xfId="0" applyFont="1" applyAlignment="1" applyProtection="1">
      <alignment horizontal="center" wrapText="1"/>
    </xf>
    <xf numFmtId="0" fontId="11" fillId="0" borderId="0" xfId="0" applyFont="1" applyFill="1" applyAlignment="1" applyProtection="1">
      <alignment horizontal="left" wrapText="1"/>
    </xf>
    <xf numFmtId="14" fontId="5" fillId="8" borderId="0" xfId="0" applyNumberFormat="1" applyFont="1" applyFill="1" applyAlignment="1" applyProtection="1">
      <alignment horizontal="left"/>
      <protection locked="0"/>
    </xf>
    <xf numFmtId="165" fontId="14" fillId="11" borderId="0" xfId="0" applyNumberFormat="1" applyFont="1" applyFill="1" applyAlignment="1" applyProtection="1">
      <alignment horizontal="right"/>
    </xf>
    <xf numFmtId="0" fontId="5" fillId="0" borderId="0" xfId="0" applyFont="1" applyFill="1" applyAlignment="1" applyProtection="1">
      <alignment horizontal="center"/>
    </xf>
    <xf numFmtId="0" fontId="13" fillId="12" borderId="0" xfId="0" applyFont="1" applyFill="1" applyAlignment="1" applyProtection="1">
      <alignment horizontal="left"/>
    </xf>
    <xf numFmtId="0" fontId="16" fillId="0" borderId="0" xfId="0" applyFont="1" applyFill="1" applyAlignment="1" applyProtection="1">
      <alignment horizontal="center" wrapText="1"/>
    </xf>
    <xf numFmtId="0" fontId="21" fillId="0" borderId="2" xfId="0" applyFont="1" applyBorder="1" applyAlignment="1" applyProtection="1">
      <alignment horizontal="center"/>
    </xf>
    <xf numFmtId="2" fontId="14" fillId="0" borderId="2" xfId="0" applyNumberFormat="1" applyFont="1" applyFill="1" applyBorder="1" applyAlignment="1" applyProtection="1">
      <alignment horizontal="center"/>
    </xf>
    <xf numFmtId="0" fontId="5" fillId="0" borderId="0" xfId="0" applyFont="1" applyAlignment="1" applyProtection="1">
      <alignment horizontal="left"/>
    </xf>
    <xf numFmtId="165" fontId="15" fillId="2" borderId="10" xfId="0" applyNumberFormat="1" applyFont="1" applyFill="1" applyBorder="1" applyAlignment="1" applyProtection="1">
      <alignment horizontal="center"/>
    </xf>
    <xf numFmtId="165" fontId="15" fillId="2" borderId="1" xfId="0" applyNumberFormat="1" applyFont="1" applyFill="1" applyBorder="1" applyAlignment="1" applyProtection="1">
      <alignment horizontal="center"/>
    </xf>
    <xf numFmtId="165" fontId="15" fillId="2" borderId="11" xfId="0" applyNumberFormat="1" applyFont="1" applyFill="1" applyBorder="1" applyAlignment="1" applyProtection="1">
      <alignment horizontal="center"/>
    </xf>
    <xf numFmtId="0" fontId="6" fillId="13" borderId="0" xfId="0" applyFont="1" applyFill="1" applyAlignment="1" applyProtection="1">
      <alignment horizontal="center"/>
    </xf>
    <xf numFmtId="0" fontId="6" fillId="9" borderId="0" xfId="0" applyFont="1" applyFill="1" applyBorder="1" applyAlignment="1" applyProtection="1">
      <alignment horizontal="center"/>
    </xf>
    <xf numFmtId="0" fontId="6" fillId="9" borderId="12" xfId="0" applyFont="1" applyFill="1" applyBorder="1" applyAlignment="1" applyProtection="1">
      <alignment horizontal="center"/>
    </xf>
    <xf numFmtId="3" fontId="11" fillId="0" borderId="7" xfId="0" applyNumberFormat="1" applyFont="1" applyFill="1" applyBorder="1" applyAlignment="1" applyProtection="1">
      <alignment horizontal="right"/>
    </xf>
    <xf numFmtId="166" fontId="17" fillId="0" borderId="0" xfId="0" applyNumberFormat="1" applyFont="1" applyFill="1" applyAlignment="1" applyProtection="1">
      <alignment horizontal="center"/>
    </xf>
    <xf numFmtId="0" fontId="11" fillId="0" borderId="0" xfId="0" applyFont="1" applyFill="1" applyAlignment="1" applyProtection="1">
      <alignment horizontal="right"/>
    </xf>
    <xf numFmtId="0" fontId="11" fillId="0" borderId="0" xfId="0" applyFont="1" applyFill="1" applyAlignment="1" applyProtection="1">
      <alignment horizontal="right" wrapText="1"/>
    </xf>
    <xf numFmtId="2" fontId="15" fillId="10" borderId="2" xfId="0" applyNumberFormat="1" applyFont="1" applyFill="1" applyBorder="1" applyAlignment="1" applyProtection="1">
      <alignment horizontal="center"/>
    </xf>
    <xf numFmtId="0" fontId="11" fillId="0" borderId="0" xfId="0" applyFont="1" applyFill="1" applyAlignment="1" applyProtection="1">
      <alignment horizontal="left"/>
    </xf>
    <xf numFmtId="3" fontId="14" fillId="11" borderId="0" xfId="0" applyNumberFormat="1" applyFont="1" applyFill="1" applyBorder="1" applyAlignment="1" applyProtection="1">
      <alignment horizontal="right"/>
    </xf>
    <xf numFmtId="3" fontId="7" fillId="0" borderId="0" xfId="0" applyNumberFormat="1" applyFont="1" applyFill="1" applyAlignment="1" applyProtection="1">
      <alignment horizontal="right"/>
    </xf>
    <xf numFmtId="0" fontId="7" fillId="0" borderId="0" xfId="0" applyFont="1" applyFill="1" applyAlignment="1" applyProtection="1">
      <alignment horizontal="right"/>
    </xf>
    <xf numFmtId="0" fontId="7" fillId="3" borderId="0" xfId="0" applyFont="1" applyFill="1" applyAlignment="1" applyProtection="1">
      <alignment horizontal="left" wrapText="1"/>
      <protection locked="0"/>
    </xf>
    <xf numFmtId="0" fontId="7" fillId="3" borderId="0" xfId="0" applyFont="1" applyFill="1" applyAlignment="1" applyProtection="1">
      <alignment horizontal="left"/>
      <protection locked="0"/>
    </xf>
    <xf numFmtId="0" fontId="7" fillId="0" borderId="0" xfId="0" applyFont="1" applyFill="1" applyAlignment="1" applyProtection="1">
      <alignment horizontal="left" wrapText="1"/>
    </xf>
  </cellXfs>
  <cellStyles count="2">
    <cellStyle name="Normal" xfId="0" builtinId="0"/>
    <cellStyle name="Percent" xfId="1" builtinId="5"/>
  </cellStyles>
  <dxfs count="14">
    <dxf>
      <font>
        <b/>
        <i val="0"/>
        <color theme="0"/>
      </font>
      <fill>
        <patternFill>
          <bgColor theme="9"/>
        </patternFill>
      </fill>
    </dxf>
    <dxf>
      <font>
        <b/>
        <i val="0"/>
        <color theme="0"/>
      </font>
      <fill>
        <patternFill>
          <bgColor rgb="FFC00000"/>
        </patternFill>
      </fill>
    </dxf>
    <dxf>
      <fill>
        <patternFill>
          <bgColor theme="7" tint="0.79998168889431442"/>
        </patternFill>
      </fill>
    </dxf>
    <dxf>
      <font>
        <b/>
        <i val="0"/>
        <color theme="0"/>
      </font>
      <fill>
        <patternFill>
          <bgColor theme="9"/>
        </patternFill>
      </fill>
    </dxf>
    <dxf>
      <font>
        <b/>
        <i val="0"/>
        <color theme="0"/>
      </font>
      <fill>
        <patternFill>
          <bgColor rgb="FFC00000"/>
        </patternFill>
      </fill>
    </dxf>
    <dxf>
      <fill>
        <patternFill>
          <bgColor theme="7" tint="0.79998168889431442"/>
        </patternFill>
      </fill>
    </dxf>
    <dxf>
      <font>
        <b/>
        <i val="0"/>
        <color theme="0"/>
      </font>
      <fill>
        <patternFill>
          <bgColor theme="9"/>
        </patternFill>
      </fill>
    </dxf>
    <dxf>
      <font>
        <b/>
        <i val="0"/>
        <color theme="0"/>
      </font>
      <fill>
        <patternFill>
          <bgColor rgb="FFC00000"/>
        </patternFill>
      </fill>
    </dxf>
    <dxf>
      <fill>
        <patternFill>
          <bgColor theme="7" tint="0.79998168889431442"/>
        </patternFill>
      </fill>
    </dxf>
    <dxf>
      <font>
        <b/>
        <i val="0"/>
        <color theme="0"/>
      </font>
      <fill>
        <patternFill>
          <bgColor theme="9"/>
        </patternFill>
      </fill>
    </dxf>
    <dxf>
      <font>
        <b/>
        <i val="0"/>
        <color theme="0"/>
      </font>
      <fill>
        <patternFill>
          <bgColor rgb="FFC00000"/>
        </patternFill>
      </fill>
    </dxf>
    <dxf>
      <fill>
        <patternFill>
          <bgColor theme="7" tint="0.79998168889431442"/>
        </patternFill>
      </fill>
    </dxf>
    <dxf>
      <font>
        <b/>
        <i val="0"/>
        <color theme="0"/>
      </font>
      <fill>
        <patternFill>
          <bgColor theme="9"/>
        </patternFill>
      </fill>
    </dxf>
    <dxf>
      <font>
        <b/>
        <i val="0"/>
        <color theme="0"/>
      </font>
      <fill>
        <patternFill>
          <bgColor rgb="FFC00000"/>
        </patternFill>
      </fill>
    </dxf>
  </dxfs>
  <tableStyles count="0" defaultTableStyle="TableStyleMedium2" defaultPivotStyle="PivotStyleLight16"/>
  <colors>
    <mruColors>
      <color rgb="FFCC66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167640</xdr:colOff>
      <xdr:row>2</xdr:row>
      <xdr:rowOff>144779</xdr:rowOff>
    </xdr:from>
    <xdr:ext cx="5684520" cy="7860983"/>
    <xdr:sp macro="" textlink="">
      <xdr:nvSpPr>
        <xdr:cNvPr id="2" name="TextBox 1">
          <a:extLst>
            <a:ext uri="{FF2B5EF4-FFF2-40B4-BE49-F238E27FC236}">
              <a16:creationId xmlns:a16="http://schemas.microsoft.com/office/drawing/2014/main" id="{66D4FF22-7A7E-49D4-9DBF-F5A81485DD2F}"/>
            </a:ext>
          </a:extLst>
        </xdr:cNvPr>
        <xdr:cNvSpPr txBox="1"/>
      </xdr:nvSpPr>
      <xdr:spPr>
        <a:xfrm>
          <a:off x="167640" y="468629"/>
          <a:ext cx="5684520" cy="78609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latin typeface="Calibri" panose="020F0502020204030204" pitchFamily="34" charset="0"/>
              <a:cs typeface="Calibri" panose="020F0502020204030204" pitchFamily="34" charset="0"/>
            </a:rPr>
            <a:t>Purpose:</a:t>
          </a:r>
        </a:p>
        <a:p>
          <a:pPr algn="l"/>
          <a:r>
            <a:rPr lang="en-US" sz="1100">
              <a:latin typeface="Calibri" panose="020F0502020204030204" pitchFamily="34" charset="0"/>
              <a:cs typeface="Calibri" panose="020F0502020204030204" pitchFamily="34" charset="0"/>
            </a:rPr>
            <a:t>This</a:t>
          </a:r>
          <a:r>
            <a:rPr lang="en-US" sz="1100" baseline="0">
              <a:latin typeface="Calibri" panose="020F0502020204030204" pitchFamily="34" charset="0"/>
              <a:cs typeface="Calibri" panose="020F0502020204030204" pitchFamily="34" charset="0"/>
            </a:rPr>
            <a:t> spreadsheet file has been created to assist in the design and review of Permeable Pavement System Projects which are seeking or have obtained funding through the State of Iowa's water quality programs.</a:t>
          </a:r>
        </a:p>
        <a:p>
          <a:pPr algn="l"/>
          <a:endParaRPr lang="en-US" sz="1100" baseline="0">
            <a:latin typeface="Calibri" panose="020F0502020204030204" pitchFamily="34" charset="0"/>
            <a:cs typeface="Calibri" panose="020F0502020204030204" pitchFamily="34" charset="0"/>
          </a:endParaRPr>
        </a:p>
        <a:p>
          <a:pPr algn="l"/>
          <a:r>
            <a:rPr lang="en-US" sz="1100" baseline="0">
              <a:latin typeface="Calibri" panose="020F0502020204030204" pitchFamily="34" charset="0"/>
              <a:cs typeface="Calibri" panose="020F0502020204030204" pitchFamily="34" charset="0"/>
            </a:rPr>
            <a:t>This document is intended to be completed by the designer to provide review agencies with project data assembled and presented for review in a consistent manner from project to project.</a:t>
          </a:r>
        </a:p>
        <a:p>
          <a:pPr algn="l"/>
          <a:endParaRPr lang="en-US" sz="1100" baseline="0">
            <a:latin typeface="Calibri" panose="020F0502020204030204" pitchFamily="34" charset="0"/>
            <a:cs typeface="Calibri" panose="020F0502020204030204" pitchFamily="34" charset="0"/>
          </a:endParaRPr>
        </a:p>
        <a:p>
          <a:pPr algn="l"/>
          <a:r>
            <a:rPr lang="en-US" sz="1100" baseline="0">
              <a:latin typeface="Calibri" panose="020F0502020204030204" pitchFamily="34" charset="0"/>
              <a:cs typeface="Calibri" panose="020F0502020204030204" pitchFamily="34" charset="0"/>
            </a:rPr>
            <a:t>Using data entered by the designer (data to be entered within the provided blank shaded boxes on each tabulation sheet), this document will complete many of the basic sizing calculation steps following the methods described within the Iowa Stormwater Management Manual (ISWMM).</a:t>
          </a:r>
        </a:p>
        <a:p>
          <a:endParaRPr lang="en-US" sz="1100" baseline="0">
            <a:latin typeface="Calibri" panose="020F0502020204030204" pitchFamily="34" charset="0"/>
            <a:cs typeface="Calibri" panose="020F0502020204030204" pitchFamily="34" charset="0"/>
          </a:endParaRPr>
        </a:p>
        <a:p>
          <a:r>
            <a:rPr lang="en-US" sz="1100" b="1" u="sng" baseline="0">
              <a:latin typeface="Calibri" panose="020F0502020204030204" pitchFamily="34" charset="0"/>
              <a:cs typeface="Calibri" panose="020F0502020204030204" pitchFamily="34" charset="0"/>
            </a:rPr>
            <a:t>Contents:</a:t>
          </a:r>
        </a:p>
        <a:p>
          <a:endParaRPr lang="en-US" sz="1100" baseline="0">
            <a:latin typeface="Calibri" panose="020F0502020204030204" pitchFamily="34" charset="0"/>
            <a:cs typeface="Calibri" panose="020F0502020204030204" pitchFamily="34" charset="0"/>
          </a:endParaRPr>
        </a:p>
        <a:p>
          <a:r>
            <a:rPr lang="en-US" sz="1100" b="0" baseline="0">
              <a:solidFill>
                <a:schemeClr val="accent6">
                  <a:lumMod val="75000"/>
                </a:schemeClr>
              </a:solidFill>
              <a:latin typeface="Calibri" panose="020F0502020204030204" pitchFamily="34" charset="0"/>
              <a:cs typeface="Calibri" panose="020F0502020204030204" pitchFamily="34" charset="0"/>
            </a:rPr>
            <a:t>Checklists (to be completed and provided as part of State of Iowa water quality project review):</a:t>
          </a:r>
        </a:p>
        <a:p>
          <a:r>
            <a:rPr lang="en-US" sz="1100" baseline="0">
              <a:latin typeface="Calibri" panose="020F0502020204030204" pitchFamily="34" charset="0"/>
              <a:cs typeface="Calibri" panose="020F0502020204030204" pitchFamily="34" charset="0"/>
            </a:rPr>
            <a:t>CL_1: Site Screening</a:t>
          </a:r>
        </a:p>
        <a:p>
          <a:r>
            <a:rPr lang="en-US" sz="1100" baseline="0">
              <a:latin typeface="Calibri" panose="020F0502020204030204" pitchFamily="34" charset="0"/>
              <a:cs typeface="Calibri" panose="020F0502020204030204" pitchFamily="34" charset="0"/>
            </a:rPr>
            <a:t>CL_2: Project Review (2 pages)</a:t>
          </a:r>
        </a:p>
        <a:p>
          <a:r>
            <a:rPr lang="en-US" sz="1100" baseline="0">
              <a:solidFill>
                <a:schemeClr val="tx1"/>
              </a:solidFill>
              <a:effectLst/>
              <a:latin typeface="Calibri" panose="020F0502020204030204" pitchFamily="34" charset="0"/>
              <a:ea typeface="+mn-ea"/>
              <a:cs typeface="Calibri" panose="020F0502020204030204" pitchFamily="34" charset="0"/>
            </a:rPr>
            <a:t>DWS: Design Worksheet Report Form</a:t>
          </a:r>
          <a:endParaRPr lang="en-US">
            <a:effectLst/>
            <a:latin typeface="Calibri" panose="020F0502020204030204" pitchFamily="34" charset="0"/>
            <a:cs typeface="Calibri" panose="020F0502020204030204" pitchFamily="34" charset="0"/>
          </a:endParaRPr>
        </a:p>
        <a:p>
          <a:endParaRPr lang="en-US" sz="1100" baseline="0">
            <a:latin typeface="Calibri" panose="020F0502020204030204" pitchFamily="34" charset="0"/>
            <a:cs typeface="Calibri" panose="020F0502020204030204" pitchFamily="34" charset="0"/>
          </a:endParaRPr>
        </a:p>
        <a:p>
          <a:endParaRPr lang="en-US" sz="1100" b="1" u="sng" baseline="0">
            <a:solidFill>
              <a:srgbClr val="002060"/>
            </a:solidFill>
            <a:latin typeface="Calibri" panose="020F0502020204030204" pitchFamily="34" charset="0"/>
            <a:cs typeface="Calibri" panose="020F0502020204030204" pitchFamily="34" charset="0"/>
          </a:endParaRPr>
        </a:p>
        <a:p>
          <a:r>
            <a:rPr lang="en-US" sz="1100" b="1" u="sng" baseline="0">
              <a:solidFill>
                <a:srgbClr val="002060"/>
              </a:solidFill>
              <a:latin typeface="Calibri" panose="020F0502020204030204" pitchFamily="34" charset="0"/>
              <a:cs typeface="Calibri" panose="020F0502020204030204" pitchFamily="34" charset="0"/>
            </a:rPr>
            <a:t>APPLICATION: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Calibri" panose="020F0502020204030204" pitchFamily="34" charset="0"/>
              <a:ea typeface="+mn-ea"/>
              <a:cs typeface="Calibri" panose="020F0502020204030204" pitchFamily="34" charset="0"/>
            </a:rPr>
            <a:t>This checklist is intended to be used for small scale permeable pavement applications.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00206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Calibri" panose="020F0502020204030204" pitchFamily="34" charset="0"/>
              <a:ea typeface="+mn-ea"/>
              <a:cs typeface="Calibri" panose="020F0502020204030204" pitchFamily="34" charset="0"/>
            </a:rPr>
            <a:t>Projects that are not intended to manage runoff from storm events larger than the Water Quality Event (WQv - 1.25" rainfall). Also to use this form the permeable pavement surface area and subsurface storage should be large enough to achieve the WQv treatment goal (without overflow to downstream practices during the WQv event).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00206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Calibri" panose="020F0502020204030204" pitchFamily="34" charset="0"/>
              <a:ea typeface="+mn-ea"/>
              <a:cs typeface="Calibri" panose="020F0502020204030204" pitchFamily="34" charset="0"/>
            </a:rPr>
            <a:t>There are other checklists available for permeable pavement systems that manage larger storm events and/or have multiple permeable pavement applications that are collectively used to meet WQv requirements.</a:t>
          </a:r>
          <a:endParaRPr lang="en-US" sz="1100" b="1" u="sng" baseline="0">
            <a:solidFill>
              <a:srgbClr val="002060"/>
            </a:solidFill>
            <a:latin typeface="Calibri" panose="020F0502020204030204" pitchFamily="34" charset="0"/>
            <a:cs typeface="Calibri" panose="020F0502020204030204" pitchFamily="34" charset="0"/>
          </a:endParaRPr>
        </a:p>
        <a:p>
          <a:endParaRPr lang="en-US" sz="1100" b="1" u="sng" baseline="0">
            <a:latin typeface="Calibri" panose="020F0502020204030204" pitchFamily="34" charset="0"/>
            <a:cs typeface="Calibri" panose="020F0502020204030204" pitchFamily="34" charset="0"/>
          </a:endParaRPr>
        </a:p>
        <a:p>
          <a:endParaRPr lang="en-US" sz="1100" b="1" u="sng" baseline="0">
            <a:latin typeface="Calibri" panose="020F0502020204030204" pitchFamily="34" charset="0"/>
            <a:cs typeface="Calibri" panose="020F0502020204030204" pitchFamily="34" charset="0"/>
          </a:endParaRPr>
        </a:p>
        <a:p>
          <a:r>
            <a:rPr lang="en-US" sz="1100" b="1" u="sng" baseline="0">
              <a:latin typeface="Calibri" panose="020F0502020204030204" pitchFamily="34" charset="0"/>
              <a:cs typeface="Calibri" panose="020F0502020204030204" pitchFamily="34" charset="0"/>
            </a:rPr>
            <a:t>DISCLAIMER:</a:t>
          </a:r>
        </a:p>
        <a:p>
          <a:r>
            <a:rPr lang="en-US" sz="1100" baseline="0">
              <a:latin typeface="Calibri" panose="020F0502020204030204" pitchFamily="34" charset="0"/>
              <a:cs typeface="Calibri" panose="020F0502020204030204" pitchFamily="34" charset="0"/>
            </a:rPr>
            <a:t>This document is intended only to be used for the purposes as described above.  It is expected that designers which use this document are familiar with the Permeable Pavement Systems chapter of ISWMM and understand the methods described within.  The user of this document is ultimately responsible for the accurate entry of data into this document and to verify that all included and associated calculations performed are correct and consistent with the methods of design described within ISWMM as applicable to a given project.</a:t>
          </a:r>
        </a:p>
        <a:p>
          <a:endParaRPr lang="en-US" sz="1100" baseline="0">
            <a:latin typeface="Calibri" panose="020F0502020204030204" pitchFamily="34" charset="0"/>
            <a:cs typeface="Calibri" panose="020F0502020204030204" pitchFamily="34" charset="0"/>
          </a:endParaRPr>
        </a:p>
        <a:p>
          <a:r>
            <a:rPr lang="en-US" sz="1100" baseline="0">
              <a:latin typeface="Calibri" panose="020F0502020204030204" pitchFamily="34" charset="0"/>
              <a:cs typeface="Calibri" panose="020F0502020204030204" pitchFamily="34" charset="0"/>
            </a:rPr>
            <a:t>By providing this document for use, the State of Iowa, the Iowa Department of Agriculture and Land Stewardship, and any other entity involved in its creation assumes no responsibility for its use, associated calculations or for other project related tasks which are the responsibility of the design professional.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22858</xdr:rowOff>
    </xdr:from>
    <xdr:to>
      <xdr:col>16</xdr:col>
      <xdr:colOff>510540</xdr:colOff>
      <xdr:row>23</xdr:row>
      <xdr:rowOff>19049</xdr:rowOff>
    </xdr:to>
    <xdr:sp macro="" textlink="">
      <xdr:nvSpPr>
        <xdr:cNvPr id="2" name="TextBox 1">
          <a:extLst>
            <a:ext uri="{FF2B5EF4-FFF2-40B4-BE49-F238E27FC236}">
              <a16:creationId xmlns:a16="http://schemas.microsoft.com/office/drawing/2014/main" id="{D0FF7FC8-53BF-4962-85BE-DB7423632ACC}"/>
            </a:ext>
          </a:extLst>
        </xdr:cNvPr>
        <xdr:cNvSpPr txBox="1"/>
      </xdr:nvSpPr>
      <xdr:spPr>
        <a:xfrm>
          <a:off x="6172200" y="22858"/>
          <a:ext cx="3415665" cy="319659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CL_1</a:t>
          </a:r>
          <a:r>
            <a:rPr lang="en-US" sz="1100" b="1" u="sng" baseline="0">
              <a:latin typeface="Calibri" panose="020F0502020204030204" pitchFamily="34" charset="0"/>
              <a:cs typeface="Calibri" panose="020F0502020204030204" pitchFamily="34" charset="0"/>
            </a:rPr>
            <a:t> (Screening)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Completing project information in gray boxes at top of this tab will fill in similar information on subsequent tabs.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a:latin typeface="Calibri" panose="020F0502020204030204" pitchFamily="34" charset="0"/>
              <a:cs typeface="Calibri" panose="020F0502020204030204" pitchFamily="34" charset="0"/>
            </a:rPr>
            <a:t>Complete Site Evaluation</a:t>
          </a:r>
          <a:r>
            <a:rPr lang="en-US" sz="1100" baseline="0">
              <a:latin typeface="Calibri" panose="020F0502020204030204" pitchFamily="34" charset="0"/>
              <a:cs typeface="Calibri" panose="020F0502020204030204" pitchFamily="34" charset="0"/>
            </a:rPr>
            <a:t> Criteria and Initial Planning information on this sheet.  Fill in light blue and yellow shaded boxes.</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aseline="0">
              <a:latin typeface="Calibri" panose="020F0502020204030204" pitchFamily="34" charset="0"/>
              <a:cs typeface="Calibri" panose="020F0502020204030204" pitchFamily="34" charset="0"/>
            </a:rPr>
            <a:t>Consult with local jurisdiction and enter brief description of the requirements that this practice is intending to address [e.g. WQv, extended detention of CPv, release rate for larger storms to match natural (CN=??)].</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aseline="0">
              <a:latin typeface="Calibri" panose="020F0502020204030204" pitchFamily="34" charset="0"/>
              <a:cs typeface="Calibri" panose="020F0502020204030204" pitchFamily="34" charset="0"/>
            </a:rPr>
            <a:t>For initial planning items and setback requirements, refer to </a:t>
          </a:r>
          <a:r>
            <a:rPr lang="en-US" sz="1100" baseline="0">
              <a:solidFill>
                <a:sysClr val="windowText" lastClr="000000"/>
              </a:solidFill>
              <a:latin typeface="Calibri" panose="020F0502020204030204" pitchFamily="34" charset="0"/>
              <a:cs typeface="Calibri" panose="020F0502020204030204" pitchFamily="34" charset="0"/>
            </a:rPr>
            <a:t>ISWMM Chapter 8 </a:t>
          </a:r>
          <a:r>
            <a:rPr lang="en-US" sz="1100" baseline="0">
              <a:latin typeface="Calibri" panose="020F0502020204030204" pitchFamily="34" charset="0"/>
              <a:cs typeface="Calibri" panose="020F0502020204030204" pitchFamily="34" charset="0"/>
            </a:rPr>
            <a:t>for additional context.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3809</xdr:colOff>
      <xdr:row>0</xdr:row>
      <xdr:rowOff>11425</xdr:rowOff>
    </xdr:from>
    <xdr:to>
      <xdr:col>19</xdr:col>
      <xdr:colOff>15240</xdr:colOff>
      <xdr:row>97</xdr:row>
      <xdr:rowOff>152399</xdr:rowOff>
    </xdr:to>
    <xdr:sp macro="" textlink="">
      <xdr:nvSpPr>
        <xdr:cNvPr id="2" name="TextBox 1">
          <a:extLst>
            <a:ext uri="{FF2B5EF4-FFF2-40B4-BE49-F238E27FC236}">
              <a16:creationId xmlns:a16="http://schemas.microsoft.com/office/drawing/2014/main" id="{E13DA7D9-F0FE-4F06-88CC-A10A877E5E85}"/>
            </a:ext>
          </a:extLst>
        </xdr:cNvPr>
        <xdr:cNvSpPr txBox="1"/>
      </xdr:nvSpPr>
      <xdr:spPr>
        <a:xfrm>
          <a:off x="8004809" y="11425"/>
          <a:ext cx="3497581" cy="1521904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DWS (Report Form) Tab:</a:t>
          </a:r>
        </a:p>
        <a:p>
          <a:endParaRPr lang="en-US" sz="105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Cell A15: </a:t>
          </a:r>
          <a:r>
            <a:rPr lang="en-US" sz="1050">
              <a:solidFill>
                <a:sysClr val="windowText" lastClr="000000"/>
              </a:solidFill>
              <a:latin typeface="Calibri" panose="020F0502020204030204" pitchFamily="34" charset="0"/>
              <a:cs typeface="Calibri" panose="020F0502020204030204" pitchFamily="34" charset="0"/>
            </a:rPr>
            <a:t>Enter a description or ID# for the area draining to the pavement system.</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Cell C15: </a:t>
          </a:r>
          <a:r>
            <a:rPr lang="en-US" sz="1050">
              <a:solidFill>
                <a:sysClr val="windowText" lastClr="000000"/>
              </a:solidFill>
              <a:latin typeface="Calibri" panose="020F0502020204030204" pitchFamily="34" charset="0"/>
              <a:cs typeface="Calibri" panose="020F0502020204030204" pitchFamily="34" charset="0"/>
            </a:rPr>
            <a:t>Enter the watershed area (in </a:t>
          </a:r>
          <a:r>
            <a:rPr lang="en-US" sz="1050" b="1">
              <a:solidFill>
                <a:sysClr val="windowText" lastClr="000000"/>
              </a:solidFill>
              <a:latin typeface="Calibri" panose="020F0502020204030204" pitchFamily="34" charset="0"/>
              <a:cs typeface="Calibri" panose="020F0502020204030204" pitchFamily="34" charset="0"/>
            </a:rPr>
            <a:t>square feet</a:t>
          </a:r>
          <a:r>
            <a:rPr lang="en-US" sz="1050">
              <a:solidFill>
                <a:sysClr val="windowText" lastClr="000000"/>
              </a:solidFill>
              <a:latin typeface="Calibri" panose="020F0502020204030204" pitchFamily="34" charset="0"/>
              <a:cs typeface="Calibri" panose="020F0502020204030204" pitchFamily="34" charset="0"/>
            </a:rPr>
            <a:t>).</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Cell E15: </a:t>
          </a:r>
          <a:r>
            <a:rPr lang="en-US" sz="1050">
              <a:solidFill>
                <a:sysClr val="windowText" lastClr="000000"/>
              </a:solidFill>
              <a:latin typeface="Calibri" panose="020F0502020204030204" pitchFamily="34" charset="0"/>
              <a:cs typeface="Calibri" panose="020F0502020204030204" pitchFamily="34" charset="0"/>
            </a:rPr>
            <a:t>Enter the % impervious cover within the area draining to the permeable paver installation. For this calculation, treat the permeable paver areas as 100% impervious.</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Cell K15: </a:t>
          </a:r>
          <a:r>
            <a:rPr lang="en-US" sz="1050">
              <a:solidFill>
                <a:sysClr val="windowText" lastClr="000000"/>
              </a:solidFill>
              <a:latin typeface="Calibri" panose="020F0502020204030204" pitchFamily="34" charset="0"/>
              <a:cs typeface="Calibri" panose="020F0502020204030204" pitchFamily="34" charset="0"/>
            </a:rPr>
            <a:t>Enter the peak runoff rate for the WQv event (Qwq) in </a:t>
          </a:r>
          <a:r>
            <a:rPr lang="en-US" sz="1050" b="1">
              <a:solidFill>
                <a:sysClr val="windowText" lastClr="000000"/>
              </a:solidFill>
              <a:latin typeface="Calibri" panose="020F0502020204030204" pitchFamily="34" charset="0"/>
              <a:cs typeface="Calibri" panose="020F0502020204030204" pitchFamily="34" charset="0"/>
            </a:rPr>
            <a:t>cubic feet per second (cfs), </a:t>
          </a:r>
          <a:r>
            <a:rPr lang="en-US" sz="1050">
              <a:solidFill>
                <a:sysClr val="windowText" lastClr="000000"/>
              </a:solidFill>
              <a:latin typeface="Calibri" panose="020F0502020204030204" pitchFamily="34" charset="0"/>
              <a:cs typeface="Calibri" panose="020F0502020204030204" pitchFamily="34" charset="0"/>
            </a:rPr>
            <a:t>based on designer's calculations, or best applicable value based on Table A.</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rgbClr val="002060"/>
              </a:solidFill>
              <a:latin typeface="Calibri" panose="020F0502020204030204" pitchFamily="34" charset="0"/>
              <a:cs typeface="Calibri" panose="020F0502020204030204" pitchFamily="34" charset="0"/>
            </a:rPr>
            <a:t>Cell G16: </a:t>
          </a:r>
          <a:r>
            <a:rPr lang="en-US" sz="1050">
              <a:solidFill>
                <a:srgbClr val="002060"/>
              </a:solidFill>
              <a:latin typeface="Calibri" panose="020F0502020204030204" pitchFamily="34" charset="0"/>
              <a:cs typeface="Calibri" panose="020F0502020204030204" pitchFamily="34" charset="0"/>
            </a:rPr>
            <a:t>If the practice is managing runoff from a storm other than the WQv event, enter the design treatment volume in </a:t>
          </a:r>
          <a:r>
            <a:rPr lang="en-US" sz="1050" b="1">
              <a:solidFill>
                <a:srgbClr val="002060"/>
              </a:solidFill>
              <a:latin typeface="Calibri" panose="020F0502020204030204" pitchFamily="34" charset="0"/>
              <a:cs typeface="Calibri" panose="020F0502020204030204" pitchFamily="34" charset="0"/>
            </a:rPr>
            <a:t>cubic feet (CF). </a:t>
          </a:r>
          <a:r>
            <a:rPr lang="en-US" sz="1050" u="sng">
              <a:solidFill>
                <a:srgbClr val="002060"/>
              </a:solidFill>
              <a:latin typeface="Calibri" panose="020F0502020204030204" pitchFamily="34" charset="0"/>
              <a:cs typeface="Calibri" panose="020F0502020204030204" pitchFamily="34" charset="0"/>
            </a:rPr>
            <a:t>Otherwise leave blank or enter a zero (0).  </a:t>
          </a:r>
          <a:r>
            <a:rPr lang="en-US" sz="1050">
              <a:solidFill>
                <a:srgbClr val="002060"/>
              </a:solidFill>
              <a:latin typeface="Calibri" panose="020F0502020204030204" pitchFamily="34" charset="0"/>
              <a:cs typeface="Calibri" panose="020F0502020204030204" pitchFamily="34" charset="0"/>
            </a:rPr>
            <a:t>If data is entered in G16, the value in this cell will override WQv design values.</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rgbClr val="002060"/>
              </a:solidFill>
              <a:latin typeface="Calibri" panose="020F0502020204030204" pitchFamily="34" charset="0"/>
              <a:cs typeface="Calibri" panose="020F0502020204030204" pitchFamily="34" charset="0"/>
            </a:rPr>
            <a:t>Cell K18: </a:t>
          </a:r>
          <a:r>
            <a:rPr lang="en-US" sz="1050">
              <a:solidFill>
                <a:srgbClr val="002060"/>
              </a:solidFill>
              <a:latin typeface="Calibri" panose="020F0502020204030204" pitchFamily="34" charset="0"/>
              <a:cs typeface="Calibri" panose="020F0502020204030204" pitchFamily="34" charset="0"/>
            </a:rPr>
            <a:t>If the practice is managing runoff from a storm other than the WQv event, enter the peak flow rate expected to pass through the paver surface in </a:t>
          </a:r>
          <a:r>
            <a:rPr lang="en-US" sz="1050" b="1">
              <a:solidFill>
                <a:srgbClr val="002060"/>
              </a:solidFill>
              <a:latin typeface="Calibri" panose="020F0502020204030204" pitchFamily="34" charset="0"/>
              <a:cs typeface="Calibri" panose="020F0502020204030204" pitchFamily="34" charset="0"/>
            </a:rPr>
            <a:t>cubic feet per second</a:t>
          </a:r>
          <a:r>
            <a:rPr lang="en-US" sz="1050" b="1" baseline="0">
              <a:solidFill>
                <a:srgbClr val="002060"/>
              </a:solidFill>
              <a:latin typeface="Calibri" panose="020F0502020204030204" pitchFamily="34" charset="0"/>
              <a:cs typeface="Calibri" panose="020F0502020204030204" pitchFamily="34" charset="0"/>
            </a:rPr>
            <a:t> (</a:t>
          </a:r>
          <a:r>
            <a:rPr lang="en-US" sz="1050" b="1">
              <a:solidFill>
                <a:srgbClr val="002060"/>
              </a:solidFill>
              <a:latin typeface="Calibri" panose="020F0502020204030204" pitchFamily="34" charset="0"/>
              <a:cs typeface="Calibri" panose="020F0502020204030204" pitchFamily="34" charset="0"/>
            </a:rPr>
            <a:t>cfs)</a:t>
          </a:r>
          <a:r>
            <a:rPr lang="en-US" sz="1050">
              <a:solidFill>
                <a:srgbClr val="002060"/>
              </a:solidFill>
              <a:latin typeface="Calibri" panose="020F0502020204030204" pitchFamily="34" charset="0"/>
              <a:cs typeface="Calibri" panose="020F0502020204030204" pitchFamily="34" charset="0"/>
            </a:rPr>
            <a:t>. </a:t>
          </a:r>
          <a:r>
            <a:rPr lang="en-US" sz="1050" u="sng">
              <a:solidFill>
                <a:srgbClr val="002060"/>
              </a:solidFill>
              <a:latin typeface="Calibri" panose="020F0502020204030204" pitchFamily="34" charset="0"/>
              <a:cs typeface="Calibri" panose="020F0502020204030204" pitchFamily="34" charset="0"/>
            </a:rPr>
            <a:t>Otherwise leave blank or enter a zero (0).  </a:t>
          </a:r>
          <a:r>
            <a:rPr lang="en-US" sz="1050">
              <a:solidFill>
                <a:srgbClr val="002060"/>
              </a:solidFill>
              <a:latin typeface="Calibri" panose="020F0502020204030204" pitchFamily="34" charset="0"/>
              <a:cs typeface="Calibri" panose="020F0502020204030204" pitchFamily="34" charset="0"/>
            </a:rPr>
            <a:t>If data is entered in K18, the value in this cell will override WQv design values.</a:t>
          </a:r>
        </a:p>
        <a:p>
          <a:pPr marL="171450" indent="-171450">
            <a:buFont typeface="Arial" panose="020B0604020202020204" pitchFamily="34" charset="0"/>
            <a:buChar char="•"/>
          </a:pPr>
          <a:endParaRPr lang="en-US" sz="1050" b="0">
            <a:solidFill>
              <a:srgbClr val="002060"/>
            </a:solidFill>
            <a:effectLst/>
            <a:latin typeface="Calibri" panose="020F0502020204030204" pitchFamily="34" charset="0"/>
            <a:ea typeface="+mn-ea"/>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effectLst/>
              <a:latin typeface="Calibri" panose="020F0502020204030204" pitchFamily="34" charset="0"/>
              <a:ea typeface="+mn-ea"/>
              <a:cs typeface="Calibri" panose="020F0502020204030204" pitchFamily="34" charset="0"/>
            </a:rPr>
            <a:t>Row</a:t>
          </a:r>
          <a:r>
            <a:rPr lang="en-US" sz="1050" b="1" baseline="0">
              <a:solidFill>
                <a:sysClr val="windowText" lastClr="000000"/>
              </a:solidFill>
              <a:effectLst/>
              <a:latin typeface="Calibri" panose="020F0502020204030204" pitchFamily="34" charset="0"/>
              <a:ea typeface="+mn-ea"/>
              <a:cs typeface="Calibri" panose="020F0502020204030204" pitchFamily="34" charset="0"/>
            </a:rPr>
            <a:t> 26 </a:t>
          </a:r>
          <a:r>
            <a:rPr lang="en-US" sz="1050" b="0" baseline="0">
              <a:solidFill>
                <a:sysClr val="windowText" lastClr="000000"/>
              </a:solidFill>
              <a:effectLst/>
              <a:latin typeface="Calibri" panose="020F0502020204030204" pitchFamily="34" charset="0"/>
              <a:ea typeface="+mn-ea"/>
              <a:cs typeface="Calibri" panose="020F0502020204030204" pitchFamily="34" charset="0"/>
            </a:rPr>
            <a:t>calculates the minimum permeable paver surface area (App) needed to pass the design flow rate, </a:t>
          </a:r>
          <a:r>
            <a:rPr lang="en-US" sz="1050" b="0" baseline="0">
              <a:solidFill>
                <a:srgbClr val="7030A0"/>
              </a:solidFill>
              <a:effectLst/>
              <a:latin typeface="Calibri" panose="020F0502020204030204" pitchFamily="34" charset="0"/>
              <a:ea typeface="+mn-ea"/>
              <a:cs typeface="Calibri" panose="020F0502020204030204" pitchFamily="34" charset="0"/>
            </a:rPr>
            <a:t>based on ISWMM Equation C8-S1-4 on page 13 of the ISWMM Permeable Pavement System section. </a:t>
          </a:r>
          <a:endParaRPr lang="en-US" sz="1050">
            <a:solidFill>
              <a:srgbClr val="7030A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Cell J28: </a:t>
          </a:r>
          <a:r>
            <a:rPr lang="en-US" sz="1050">
              <a:solidFill>
                <a:sysClr val="windowText" lastClr="000000"/>
              </a:solidFill>
              <a:latin typeface="Calibri" panose="020F0502020204030204" pitchFamily="34" charset="0"/>
              <a:cs typeface="Calibri" panose="020F0502020204030204" pitchFamily="34" charset="0"/>
            </a:rPr>
            <a:t>Enter the surface area of the permeable paver installation.</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a:solidFill>
                <a:srgbClr val="002060"/>
              </a:solidFill>
              <a:latin typeface="Calibri" panose="020F0502020204030204" pitchFamily="34" charset="0"/>
              <a:cs typeface="Calibri" panose="020F0502020204030204" pitchFamily="34" charset="0"/>
            </a:rPr>
            <a:t>When completing Steps 5 and 6, be aware of what volume within the aggregate storage layer can be counted as storage, based on guidance on page 29 of the ISWMM Permeable Pavement System section.  </a:t>
          </a:r>
          <a:r>
            <a:rPr lang="en-US" sz="1050" u="sng">
              <a:solidFill>
                <a:srgbClr val="002060"/>
              </a:solidFill>
              <a:latin typeface="Calibri" panose="020F0502020204030204" pitchFamily="34" charset="0"/>
              <a:cs typeface="Calibri" panose="020F0502020204030204" pitchFamily="34" charset="0"/>
            </a:rPr>
            <a:t>Only count the filter and storage aggregate layers. Do not count setting bed layer. </a:t>
          </a:r>
          <a:r>
            <a:rPr lang="en-US" sz="1050">
              <a:solidFill>
                <a:srgbClr val="7030A0"/>
              </a:solidFill>
              <a:latin typeface="Calibri" panose="020F0502020204030204" pitchFamily="34" charset="0"/>
              <a:cs typeface="Calibri" panose="020F0502020204030204" pitchFamily="34" charset="0"/>
            </a:rPr>
            <a:t>See illustration excerpt to right.</a:t>
          </a:r>
        </a:p>
        <a:p>
          <a:pPr marL="171450" indent="-171450">
            <a:buFont typeface="Arial" panose="020B0604020202020204" pitchFamily="34" charset="0"/>
            <a:buChar char="•"/>
          </a:pPr>
          <a:endParaRPr lang="en-US" sz="1050">
            <a:solidFill>
              <a:srgbClr val="7030A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a:solidFill>
                <a:sysClr val="windowText" lastClr="000000"/>
              </a:solidFill>
              <a:latin typeface="Calibri" panose="020F0502020204030204" pitchFamily="34" charset="0"/>
              <a:cs typeface="Calibri" panose="020F0502020204030204" pitchFamily="34" charset="0"/>
            </a:rPr>
            <a:t>Row 35: </a:t>
          </a:r>
          <a:r>
            <a:rPr lang="en-US" sz="1050" b="0">
              <a:solidFill>
                <a:sysClr val="windowText" lastClr="000000"/>
              </a:solidFill>
              <a:latin typeface="Calibri" panose="020F0502020204030204" pitchFamily="34" charset="0"/>
              <a:cs typeface="Calibri" panose="020F0502020204030204" pitchFamily="34" charset="0"/>
            </a:rPr>
            <a:t>The minimum depth</a:t>
          </a:r>
          <a:r>
            <a:rPr lang="en-US" sz="1050" b="0" baseline="0">
              <a:solidFill>
                <a:sysClr val="windowText" lastClr="000000"/>
              </a:solidFill>
              <a:latin typeface="Calibri" panose="020F0502020204030204" pitchFamily="34" charset="0"/>
              <a:cs typeface="Calibri" panose="020F0502020204030204" pitchFamily="34" charset="0"/>
            </a:rPr>
            <a:t> required is calculated based on the design treatment volume (Cell G17), the surface area of the practice (Cell J28) and porosity, </a:t>
          </a:r>
          <a:r>
            <a:rPr lang="en-US" sz="1050" b="0" baseline="0">
              <a:solidFill>
                <a:srgbClr val="7030A0"/>
              </a:solidFill>
              <a:effectLst/>
              <a:latin typeface="Calibri" panose="020F0502020204030204" pitchFamily="34" charset="0"/>
              <a:ea typeface="+mn-ea"/>
              <a:cs typeface="Calibri" panose="020F0502020204030204" pitchFamily="34" charset="0"/>
            </a:rPr>
            <a:t>based on ISWMM Equation C8-S1-4 on page 13 of the ISWMM Permeable Pavement System section. </a:t>
          </a:r>
          <a:r>
            <a:rPr lang="en-US" sz="1050" b="0" baseline="0">
              <a:solidFill>
                <a:sysClr val="windowText" lastClr="000000"/>
              </a:solidFill>
              <a:effectLst/>
              <a:latin typeface="Calibri" panose="020F0502020204030204" pitchFamily="34" charset="0"/>
              <a:ea typeface="+mn-ea"/>
              <a:cs typeface="Calibri" panose="020F0502020204030204" pitchFamily="34" charset="0"/>
            </a:rPr>
            <a:t>This value is used for preliminary design, assuming the storage aggregate has the same footprint area as the permeable pavement surface. </a:t>
          </a:r>
          <a:r>
            <a:rPr lang="en-US" sz="1050" b="0" baseline="0">
              <a:solidFill>
                <a:srgbClr val="002060"/>
              </a:solidFill>
              <a:effectLst/>
              <a:latin typeface="Calibri" panose="020F0502020204030204" pitchFamily="34" charset="0"/>
              <a:ea typeface="+mn-ea"/>
              <a:cs typeface="Calibri" panose="020F0502020204030204" pitchFamily="34" charset="0"/>
            </a:rPr>
            <a:t>If the aggregate storage footprint area is larger than the paver surface area, it is possible that final storage depth may be achieved using a storage depth less than this value.</a:t>
          </a:r>
          <a:endParaRPr lang="en-US" sz="1050" b="0">
            <a:solidFill>
              <a:srgbClr val="00206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Row 39: (Option A) </a:t>
          </a:r>
          <a:r>
            <a:rPr lang="en-US" sz="1050">
              <a:solidFill>
                <a:sysClr val="windowText" lastClr="000000"/>
              </a:solidFill>
              <a:latin typeface="Calibri" panose="020F0502020204030204" pitchFamily="34" charset="0"/>
              <a:cs typeface="Calibri" panose="020F0502020204030204" pitchFamily="34" charset="0"/>
            </a:rPr>
            <a:t>If the aggregate storage volume below the paver installation is rectangular in footprint area, enter the width, length</a:t>
          </a:r>
          <a:r>
            <a:rPr lang="en-US" sz="1050" baseline="0">
              <a:solidFill>
                <a:sysClr val="windowText" lastClr="000000"/>
              </a:solidFill>
              <a:latin typeface="Calibri" panose="020F0502020204030204" pitchFamily="34" charset="0"/>
              <a:cs typeface="Calibri" panose="020F0502020204030204" pitchFamily="34" charset="0"/>
            </a:rPr>
            <a:t> and </a:t>
          </a:r>
          <a:r>
            <a:rPr lang="en-US" sz="1050">
              <a:solidFill>
                <a:sysClr val="windowText" lastClr="000000"/>
              </a:solidFill>
              <a:latin typeface="Calibri" panose="020F0502020204030204" pitchFamily="34" charset="0"/>
              <a:cs typeface="Calibri" panose="020F0502020204030204" pitchFamily="34" charset="0"/>
            </a:rPr>
            <a:t>depth values in the shaded cells.</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Row 43: (Option B) </a:t>
          </a:r>
          <a:r>
            <a:rPr lang="en-US" sz="1050">
              <a:solidFill>
                <a:sysClr val="windowText" lastClr="000000"/>
              </a:solidFill>
              <a:latin typeface="Calibri" panose="020F0502020204030204" pitchFamily="34" charset="0"/>
              <a:cs typeface="Calibri" panose="020F0502020204030204" pitchFamily="34" charset="0"/>
            </a:rPr>
            <a:t>If the aggregate storage volume below the paver installation has an irregular footprint area, but a constant depth available for storage, enter the footprint area</a:t>
          </a:r>
          <a:r>
            <a:rPr lang="en-US" sz="1050" baseline="0">
              <a:solidFill>
                <a:sysClr val="windowText" lastClr="000000"/>
              </a:solidFill>
              <a:latin typeface="Calibri" panose="020F0502020204030204" pitchFamily="34" charset="0"/>
              <a:cs typeface="Calibri" panose="020F0502020204030204" pitchFamily="34" charset="0"/>
            </a:rPr>
            <a:t> and </a:t>
          </a:r>
          <a:r>
            <a:rPr lang="en-US" sz="1050">
              <a:solidFill>
                <a:sysClr val="windowText" lastClr="000000"/>
              </a:solidFill>
              <a:latin typeface="Calibri" panose="020F0502020204030204" pitchFamily="34" charset="0"/>
              <a:cs typeface="Calibri" panose="020F0502020204030204" pitchFamily="34" charset="0"/>
            </a:rPr>
            <a:t>depth values in the shaded cells.</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Cell I47: (Option</a:t>
          </a:r>
          <a:r>
            <a:rPr lang="en-US" sz="1050" b="1" baseline="0">
              <a:solidFill>
                <a:sysClr val="windowText" lastClr="000000"/>
              </a:solidFill>
              <a:latin typeface="Calibri" panose="020F0502020204030204" pitchFamily="34" charset="0"/>
              <a:cs typeface="Calibri" panose="020F0502020204030204" pitchFamily="34" charset="0"/>
            </a:rPr>
            <a:t> C) </a:t>
          </a:r>
          <a:r>
            <a:rPr lang="en-US" sz="1050">
              <a:solidFill>
                <a:sysClr val="windowText" lastClr="000000"/>
              </a:solidFill>
              <a:latin typeface="Calibri" panose="020F0502020204030204" pitchFamily="34" charset="0"/>
              <a:cs typeface="Calibri" panose="020F0502020204030204" pitchFamily="34" charset="0"/>
            </a:rPr>
            <a:t>If the aggregate storage volume below the paver installation is unique in both area and depth (such as an installation with a sloped bottom below the aggregate), enter the calculated storage volume.  </a:t>
          </a:r>
          <a:r>
            <a:rPr lang="en-US" sz="1050">
              <a:solidFill>
                <a:srgbClr val="002060"/>
              </a:solidFill>
              <a:latin typeface="Calibri" panose="020F0502020204030204" pitchFamily="34" charset="0"/>
              <a:cs typeface="Calibri" panose="020F0502020204030204" pitchFamily="34" charset="0"/>
            </a:rPr>
            <a:t>Attach separate documentation for how storage volumes were calculated. </a:t>
          </a:r>
          <a:r>
            <a:rPr lang="en-US" sz="1050">
              <a:solidFill>
                <a:srgbClr val="7030A0"/>
              </a:solidFill>
              <a:latin typeface="Calibri" panose="020F0502020204030204" pitchFamily="34" charset="0"/>
              <a:cs typeface="Calibri" panose="020F0502020204030204" pitchFamily="34" charset="0"/>
            </a:rPr>
            <a:t>Again, reference the illustration at</a:t>
          </a:r>
          <a:r>
            <a:rPr lang="en-US" sz="1050" baseline="0">
              <a:solidFill>
                <a:srgbClr val="7030A0"/>
              </a:solidFill>
              <a:latin typeface="Calibri" panose="020F0502020204030204" pitchFamily="34" charset="0"/>
              <a:cs typeface="Calibri" panose="020F0502020204030204" pitchFamily="34" charset="0"/>
            </a:rPr>
            <a:t> right and ISWMM Section as applicable.</a:t>
          </a:r>
        </a:p>
        <a:p>
          <a:pPr marL="171450" indent="-171450">
            <a:buFont typeface="Arial" panose="020B0604020202020204" pitchFamily="34" charset="0"/>
            <a:buChar char="•"/>
          </a:pPr>
          <a:endParaRPr lang="en-US" sz="1050" baseline="0">
            <a:solidFill>
              <a:srgbClr val="7030A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baseline="0">
              <a:solidFill>
                <a:sysClr val="windowText" lastClr="000000"/>
              </a:solidFill>
              <a:latin typeface="Calibri" panose="020F0502020204030204" pitchFamily="34" charset="0"/>
              <a:cs typeface="Calibri" panose="020F0502020204030204" pitchFamily="34" charset="0"/>
            </a:rPr>
            <a:t>Row 52 </a:t>
          </a:r>
          <a:r>
            <a:rPr lang="en-US" sz="1050" b="0" baseline="0">
              <a:solidFill>
                <a:sysClr val="windowText" lastClr="000000"/>
              </a:solidFill>
              <a:latin typeface="Calibri" panose="020F0502020204030204" pitchFamily="34" charset="0"/>
              <a:cs typeface="Calibri" panose="020F0502020204030204" pitchFamily="34" charset="0"/>
            </a:rPr>
            <a:t>calculates the average flow rate the subdrain will need to be designed to pass based on a 48 hour drawdown of the system.</a:t>
          </a:r>
          <a:endParaRPr lang="en-US" sz="1050" b="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Cell E56: </a:t>
          </a:r>
          <a:r>
            <a:rPr lang="en-US" sz="1050">
              <a:solidFill>
                <a:sysClr val="windowText" lastClr="000000"/>
              </a:solidFill>
              <a:latin typeface="Calibri" panose="020F0502020204030204" pitchFamily="34" charset="0"/>
              <a:cs typeface="Calibri" panose="020F0502020204030204" pitchFamily="34" charset="0"/>
            </a:rPr>
            <a:t>Enter the footprint area of the aggregate storage (in square</a:t>
          </a:r>
          <a:r>
            <a:rPr lang="en-US" sz="1050" baseline="0">
              <a:solidFill>
                <a:sysClr val="windowText" lastClr="000000"/>
              </a:solidFill>
              <a:latin typeface="Calibri" panose="020F0502020204030204" pitchFamily="34" charset="0"/>
              <a:cs typeface="Calibri" panose="020F0502020204030204" pitchFamily="34" charset="0"/>
            </a:rPr>
            <a:t> feet)</a:t>
          </a:r>
          <a:r>
            <a:rPr lang="en-US" sz="1050">
              <a:solidFill>
                <a:sysClr val="windowText" lastClr="000000"/>
              </a:solidFill>
              <a:latin typeface="Calibri" panose="020F0502020204030204" pitchFamily="34" charset="0"/>
              <a:cs typeface="Calibri" panose="020F0502020204030204" pitchFamily="34" charset="0"/>
            </a:rPr>
            <a:t>.</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Cell I58:</a:t>
          </a:r>
          <a:r>
            <a:rPr lang="en-US" sz="1050" b="0">
              <a:solidFill>
                <a:sysClr val="windowText" lastClr="000000"/>
              </a:solidFill>
              <a:latin typeface="Calibri" panose="020F0502020204030204" pitchFamily="34" charset="0"/>
              <a:cs typeface="Calibri" panose="020F0502020204030204" pitchFamily="34" charset="0"/>
            </a:rPr>
            <a:t> </a:t>
          </a:r>
          <a:r>
            <a:rPr lang="en-US" sz="1050">
              <a:solidFill>
                <a:sysClr val="windowText" lastClr="000000"/>
              </a:solidFill>
              <a:latin typeface="Calibri" panose="020F0502020204030204" pitchFamily="34" charset="0"/>
              <a:cs typeface="Calibri" panose="020F0502020204030204" pitchFamily="34" charset="0"/>
            </a:rPr>
            <a:t>Enter the length of subdrain provided (in feet).</a:t>
          </a:r>
        </a:p>
        <a:p>
          <a:pPr marL="171450" indent="-171450">
            <a:buFont typeface="Arial" panose="020B0604020202020204" pitchFamily="34" charset="0"/>
            <a:buChar char="•"/>
          </a:pPr>
          <a:endParaRPr lang="en-US" sz="105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1">
              <a:solidFill>
                <a:sysClr val="windowText" lastClr="000000"/>
              </a:solidFill>
              <a:latin typeface="Calibri" panose="020F0502020204030204" pitchFamily="34" charset="0"/>
              <a:cs typeface="Calibri" panose="020F0502020204030204" pitchFamily="34" charset="0"/>
            </a:rPr>
            <a:t>Row 63: </a:t>
          </a:r>
          <a:r>
            <a:rPr lang="en-US" sz="1050">
              <a:solidFill>
                <a:sysClr val="windowText" lastClr="000000"/>
              </a:solidFill>
              <a:latin typeface="Calibri" panose="020F0502020204030204" pitchFamily="34" charset="0"/>
              <a:cs typeface="Calibri" panose="020F0502020204030204" pitchFamily="34" charset="0"/>
            </a:rPr>
            <a:t>If the subdrain is elevated above the bottom of the aggregate layers by more than 3" to promote percolation into the subsoil layers, enter the values to verify that drawdown time does not exceed 48 hours. The</a:t>
          </a:r>
          <a:r>
            <a:rPr lang="en-US" sz="1050" b="0" i="0" baseline="0">
              <a:solidFill>
                <a:schemeClr val="dk1"/>
              </a:solidFill>
              <a:effectLst/>
              <a:latin typeface="Calibri" panose="020F0502020204030204" pitchFamily="34" charset="0"/>
              <a:ea typeface="+mn-ea"/>
              <a:cs typeface="Calibri" panose="020F0502020204030204" pitchFamily="34" charset="0"/>
            </a:rPr>
            <a:t> design volume to infiltrate (Cell C60) is the available volume within the aggregate layers below the flowline of the subdrain. </a:t>
          </a:r>
          <a:r>
            <a:rPr lang="en-US" sz="1050">
              <a:solidFill>
                <a:srgbClr val="002060"/>
              </a:solidFill>
              <a:latin typeface="Calibri" panose="020F0502020204030204" pitchFamily="34" charset="0"/>
              <a:cs typeface="Calibri" panose="020F0502020204030204" pitchFamily="34" charset="0"/>
            </a:rPr>
            <a:t>Percolation rate should be determined from test results of subsoils at the site location. Provide results of such tests.</a:t>
          </a:r>
        </a:p>
        <a:p>
          <a:pPr marL="171450" indent="-171450">
            <a:buFont typeface="Arial" panose="020B0604020202020204" pitchFamily="34" charset="0"/>
            <a:buChar char="•"/>
          </a:pPr>
          <a:endParaRPr lang="en-US" sz="1100">
            <a:solidFill>
              <a:sysClr val="windowText" lastClr="000000"/>
            </a:solidFill>
            <a:latin typeface="+mn-lt"/>
          </a:endParaRPr>
        </a:p>
      </xdr:txBody>
    </xdr:sp>
    <xdr:clientData/>
  </xdr:twoCellAnchor>
  <xdr:twoCellAnchor editAs="oneCell">
    <xdr:from>
      <xdr:col>20</xdr:col>
      <xdr:colOff>33338</xdr:colOff>
      <xdr:row>1</xdr:row>
      <xdr:rowOff>85725</xdr:rowOff>
    </xdr:from>
    <xdr:to>
      <xdr:col>26</xdr:col>
      <xdr:colOff>9525</xdr:colOff>
      <xdr:row>12</xdr:row>
      <xdr:rowOff>107449</xdr:rowOff>
    </xdr:to>
    <xdr:pic>
      <xdr:nvPicPr>
        <xdr:cNvPr id="4" name="Picture 3">
          <a:extLst>
            <a:ext uri="{FF2B5EF4-FFF2-40B4-BE49-F238E27FC236}">
              <a16:creationId xmlns:a16="http://schemas.microsoft.com/office/drawing/2014/main" id="{4CA956DE-81D3-48C3-BE29-1ACE94A3E500}"/>
            </a:ext>
          </a:extLst>
        </xdr:cNvPr>
        <xdr:cNvPicPr>
          <a:picLocks noChangeAspect="1"/>
        </xdr:cNvPicPr>
      </xdr:nvPicPr>
      <xdr:blipFill>
        <a:blip xmlns:r="http://schemas.openxmlformats.org/officeDocument/2006/relationships" r:embed="rId1"/>
        <a:stretch>
          <a:fillRect/>
        </a:stretch>
      </xdr:blipFill>
      <xdr:spPr>
        <a:xfrm>
          <a:off x="8758238" y="8867775"/>
          <a:ext cx="3757612" cy="1583824"/>
        </a:xfrm>
        <a:prstGeom prst="rect">
          <a:avLst/>
        </a:prstGeom>
      </xdr:spPr>
    </xdr:pic>
    <xdr:clientData/>
  </xdr:twoCellAnchor>
  <xdr:twoCellAnchor editAs="oneCell">
    <xdr:from>
      <xdr:col>20</xdr:col>
      <xdr:colOff>47625</xdr:colOff>
      <xdr:row>15</xdr:row>
      <xdr:rowOff>85726</xdr:rowOff>
    </xdr:from>
    <xdr:to>
      <xdr:col>26</xdr:col>
      <xdr:colOff>30880</xdr:colOff>
      <xdr:row>26</xdr:row>
      <xdr:rowOff>133350</xdr:rowOff>
    </xdr:to>
    <xdr:pic>
      <xdr:nvPicPr>
        <xdr:cNvPr id="6" name="Picture 5">
          <a:extLst>
            <a:ext uri="{FF2B5EF4-FFF2-40B4-BE49-F238E27FC236}">
              <a16:creationId xmlns:a16="http://schemas.microsoft.com/office/drawing/2014/main" id="{DC37D37C-063D-4BDB-A6D1-72C5FDCB86D3}"/>
            </a:ext>
          </a:extLst>
        </xdr:cNvPr>
        <xdr:cNvPicPr>
          <a:picLocks noChangeAspect="1"/>
        </xdr:cNvPicPr>
      </xdr:nvPicPr>
      <xdr:blipFill>
        <a:blip xmlns:r="http://schemas.openxmlformats.org/officeDocument/2006/relationships" r:embed="rId2"/>
        <a:stretch>
          <a:fillRect/>
        </a:stretch>
      </xdr:blipFill>
      <xdr:spPr>
        <a:xfrm>
          <a:off x="13154025" y="2438401"/>
          <a:ext cx="3764680" cy="1743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11431</xdr:rowOff>
    </xdr:from>
    <xdr:to>
      <xdr:col>16</xdr:col>
      <xdr:colOff>129540</xdr:colOff>
      <xdr:row>8</xdr:row>
      <xdr:rowOff>142875</xdr:rowOff>
    </xdr:to>
    <xdr:sp macro="" textlink="">
      <xdr:nvSpPr>
        <xdr:cNvPr id="2" name="TextBox 1">
          <a:extLst>
            <a:ext uri="{FF2B5EF4-FFF2-40B4-BE49-F238E27FC236}">
              <a16:creationId xmlns:a16="http://schemas.microsoft.com/office/drawing/2014/main" id="{3A7F01D3-F9C8-4161-8C70-C050B947D154}"/>
            </a:ext>
          </a:extLst>
        </xdr:cNvPr>
        <xdr:cNvSpPr txBox="1"/>
      </xdr:nvSpPr>
      <xdr:spPr>
        <a:xfrm>
          <a:off x="9048750" y="182881"/>
          <a:ext cx="3387090" cy="114109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CL_2 (Project Review) Tab:</a:t>
          </a:r>
        </a:p>
        <a:p>
          <a:endParaRPr lang="en-US" sz="11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0" i="0">
              <a:solidFill>
                <a:sysClr val="windowText" lastClr="000000"/>
              </a:solidFill>
              <a:latin typeface="Calibri" panose="020F0502020204030204" pitchFamily="34" charset="0"/>
              <a:cs typeface="Calibri" panose="020F0502020204030204" pitchFamily="34" charset="0"/>
            </a:rPr>
            <a:t>Complete this worksheet by</a:t>
          </a:r>
          <a:r>
            <a:rPr lang="en-US" sz="1100" b="0" i="0" baseline="0">
              <a:solidFill>
                <a:sysClr val="windowText" lastClr="000000"/>
              </a:solidFill>
              <a:latin typeface="Calibri" panose="020F0502020204030204" pitchFamily="34" charset="0"/>
              <a:cs typeface="Calibri" panose="020F0502020204030204" pitchFamily="34" charset="0"/>
            </a:rPr>
            <a:t> answering all questions.</a:t>
          </a:r>
        </a:p>
        <a:p>
          <a:pPr marL="171450" indent="-171450">
            <a:buFont typeface="Arial" panose="020B0604020202020204" pitchFamily="34" charset="0"/>
            <a:buChar char="•"/>
          </a:pPr>
          <a:endParaRPr lang="en-US" sz="1100" b="0" i="0" baseline="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0" i="0" baseline="0">
              <a:solidFill>
                <a:sysClr val="windowText" lastClr="000000"/>
              </a:solidFill>
              <a:latin typeface="Calibri" panose="020F0502020204030204" pitchFamily="34" charset="0"/>
              <a:cs typeface="Calibri" panose="020F0502020204030204" pitchFamily="34" charset="0"/>
            </a:rPr>
            <a:t>Proceed to page 2 of this worksheet.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9527</xdr:rowOff>
    </xdr:from>
    <xdr:to>
      <xdr:col>16</xdr:col>
      <xdr:colOff>133350</xdr:colOff>
      <xdr:row>5</xdr:row>
      <xdr:rowOff>104775</xdr:rowOff>
    </xdr:to>
    <xdr:sp macro="" textlink="">
      <xdr:nvSpPr>
        <xdr:cNvPr id="2" name="TextBox 1">
          <a:extLst>
            <a:ext uri="{FF2B5EF4-FFF2-40B4-BE49-F238E27FC236}">
              <a16:creationId xmlns:a16="http://schemas.microsoft.com/office/drawing/2014/main" id="{CAAE8D2B-25A6-4E60-BB60-0C87A70FFB81}"/>
            </a:ext>
          </a:extLst>
        </xdr:cNvPr>
        <xdr:cNvSpPr txBox="1"/>
      </xdr:nvSpPr>
      <xdr:spPr>
        <a:xfrm>
          <a:off x="9858375" y="180977"/>
          <a:ext cx="3676650" cy="64769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CL_2 (Project Review) Tab:</a:t>
          </a:r>
        </a:p>
        <a:p>
          <a:endParaRPr lang="en-US" sz="11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0" i="0">
              <a:solidFill>
                <a:schemeClr val="dk1"/>
              </a:solidFill>
              <a:effectLst/>
              <a:latin typeface="Calibri" panose="020F0502020204030204" pitchFamily="34" charset="0"/>
              <a:ea typeface="+mn-ea"/>
              <a:cs typeface="Calibri" panose="020F0502020204030204" pitchFamily="34" charset="0"/>
            </a:rPr>
            <a:t>Complete this worksheet by</a:t>
          </a:r>
          <a:r>
            <a:rPr lang="en-US" sz="1100" b="0" i="0" baseline="0">
              <a:solidFill>
                <a:schemeClr val="dk1"/>
              </a:solidFill>
              <a:effectLst/>
              <a:latin typeface="Calibri" panose="020F0502020204030204" pitchFamily="34" charset="0"/>
              <a:ea typeface="+mn-ea"/>
              <a:cs typeface="Calibri" panose="020F0502020204030204" pitchFamily="34" charset="0"/>
            </a:rPr>
            <a:t> answering all questions.</a:t>
          </a: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en-US" sz="1100" b="1" baseline="0">
            <a:solidFill>
              <a:srgbClr val="FF0000"/>
            </a:solidFill>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2">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45E0-2D2A-4804-9248-8129CC56FAE1}">
  <sheetPr>
    <tabColor rgb="FFFF0000"/>
    <pageSetUpPr fitToPage="1"/>
  </sheetPr>
  <dimension ref="A1:K68"/>
  <sheetViews>
    <sheetView tabSelected="1" view="pageBreakPreview" topLeftCell="A22" zoomScaleNormal="100" zoomScaleSheetLayoutView="100" workbookViewId="0">
      <selection activeCell="A2" sqref="A2:I2"/>
    </sheetView>
  </sheetViews>
  <sheetFormatPr defaultColWidth="8.875" defaultRowHeight="12" x14ac:dyDescent="0.25"/>
  <cols>
    <col min="1" max="3" width="8.875" style="10"/>
    <col min="4" max="4" width="10" style="10" customWidth="1"/>
    <col min="5" max="16384" width="8.875" style="10"/>
  </cols>
  <sheetData>
    <row r="1" spans="1:10" s="1" customFormat="1" ht="13.8" x14ac:dyDescent="0.3">
      <c r="A1" s="163" t="s">
        <v>158</v>
      </c>
      <c r="B1" s="163"/>
      <c r="C1" s="163"/>
      <c r="D1" s="163"/>
      <c r="E1" s="163"/>
      <c r="F1" s="163"/>
      <c r="G1" s="163"/>
      <c r="H1" s="163"/>
      <c r="I1" s="163"/>
      <c r="J1" s="163"/>
    </row>
    <row r="2" spans="1:10" s="1" customFormat="1" ht="13.8" x14ac:dyDescent="0.3">
      <c r="A2" s="160"/>
      <c r="B2" s="160"/>
      <c r="C2" s="160"/>
      <c r="D2" s="160"/>
      <c r="E2" s="160"/>
      <c r="F2" s="160"/>
      <c r="G2" s="160"/>
      <c r="H2" s="160"/>
      <c r="I2" s="160"/>
    </row>
    <row r="3" spans="1:10" s="5" customFormat="1" x14ac:dyDescent="0.25">
      <c r="A3" s="2"/>
      <c r="B3" s="3"/>
      <c r="C3" s="4"/>
      <c r="D3" s="4"/>
      <c r="E3" s="4"/>
      <c r="F3" s="4"/>
      <c r="G3" s="4"/>
      <c r="H3" s="4"/>
      <c r="I3" s="4"/>
      <c r="J3" s="2"/>
    </row>
    <row r="4" spans="1:10" s="2" customFormat="1" ht="3.6" customHeight="1" x14ac:dyDescent="0.25">
      <c r="B4" s="3"/>
      <c r="C4" s="6"/>
      <c r="D4" s="6"/>
      <c r="E4" s="6"/>
      <c r="F4" s="6"/>
      <c r="G4" s="6"/>
      <c r="H4" s="6"/>
      <c r="I4" s="6"/>
    </row>
    <row r="5" spans="1:10" x14ac:dyDescent="0.25">
      <c r="A5" s="7"/>
      <c r="B5" s="7"/>
      <c r="C5" s="4"/>
      <c r="D5" s="4"/>
      <c r="E5" s="4"/>
      <c r="F5" s="3"/>
      <c r="G5" s="8"/>
      <c r="H5" s="4"/>
      <c r="I5" s="4"/>
      <c r="J5" s="9"/>
    </row>
    <row r="6" spans="1:10" s="9" customFormat="1" ht="3" customHeight="1" x14ac:dyDescent="0.25">
      <c r="A6" s="3"/>
      <c r="B6" s="3"/>
      <c r="C6" s="6"/>
      <c r="D6" s="6"/>
      <c r="E6" s="6"/>
      <c r="F6" s="3"/>
      <c r="G6" s="6"/>
      <c r="H6" s="6"/>
      <c r="I6" s="6"/>
    </row>
    <row r="7" spans="1:10" x14ac:dyDescent="0.25">
      <c r="A7" s="7"/>
      <c r="B7" s="7"/>
      <c r="C7" s="4"/>
      <c r="D7" s="4"/>
      <c r="E7" s="4"/>
      <c r="F7" s="3"/>
      <c r="G7" s="4"/>
      <c r="H7" s="4"/>
      <c r="I7" s="4"/>
      <c r="J7" s="9"/>
    </row>
    <row r="8" spans="1:10" s="9" customFormat="1" ht="3.6" customHeight="1" x14ac:dyDescent="0.25">
      <c r="A8" s="3"/>
      <c r="B8" s="3"/>
      <c r="C8" s="6"/>
      <c r="D8" s="6"/>
      <c r="E8" s="6"/>
      <c r="F8" s="3"/>
      <c r="G8" s="6"/>
      <c r="H8" s="6"/>
      <c r="I8" s="6"/>
    </row>
    <row r="9" spans="1:10" x14ac:dyDescent="0.25">
      <c r="A9" s="7"/>
      <c r="B9" s="7"/>
      <c r="C9" s="7"/>
      <c r="D9" s="7"/>
      <c r="E9" s="7"/>
      <c r="F9" s="7"/>
      <c r="G9" s="7"/>
      <c r="H9" s="7"/>
      <c r="I9" s="7"/>
      <c r="J9" s="7"/>
    </row>
    <row r="10" spans="1:10" ht="3.6" customHeight="1" x14ac:dyDescent="0.25">
      <c r="A10" s="9"/>
      <c r="B10" s="9"/>
      <c r="C10" s="9"/>
      <c r="D10" s="9"/>
      <c r="E10" s="9"/>
      <c r="F10" s="9"/>
      <c r="G10" s="9"/>
      <c r="H10" s="9"/>
      <c r="I10" s="9"/>
      <c r="J10" s="9"/>
    </row>
    <row r="11" spans="1:10" x14ac:dyDescent="0.25">
      <c r="A11" s="11"/>
      <c r="B11" s="9"/>
      <c r="C11" s="9"/>
      <c r="D11" s="9"/>
      <c r="E11" s="9"/>
      <c r="F11" s="9"/>
      <c r="G11" s="9"/>
      <c r="H11" s="9"/>
      <c r="I11" s="9"/>
      <c r="J11" s="9"/>
    </row>
    <row r="12" spans="1:10" x14ac:dyDescent="0.25">
      <c r="A12" s="9"/>
      <c r="B12" s="9"/>
      <c r="C12" s="9"/>
      <c r="D12" s="9"/>
      <c r="E12" s="9"/>
      <c r="F12" s="9"/>
      <c r="G12" s="9"/>
      <c r="H12" s="9"/>
      <c r="I12" s="9"/>
      <c r="J12" s="9"/>
    </row>
    <row r="13" spans="1:10" x14ac:dyDescent="0.25">
      <c r="A13" s="9"/>
      <c r="B13" s="9"/>
      <c r="C13" s="9"/>
      <c r="D13" s="2"/>
      <c r="E13" s="12"/>
      <c r="F13" s="9"/>
      <c r="G13" s="9"/>
      <c r="H13" s="9"/>
      <c r="I13" s="9"/>
      <c r="J13" s="9"/>
    </row>
    <row r="14" spans="1:10" x14ac:dyDescent="0.25">
      <c r="A14" s="9"/>
      <c r="B14" s="9"/>
      <c r="C14" s="9"/>
      <c r="D14" s="9"/>
      <c r="E14" s="12"/>
      <c r="F14" s="9"/>
      <c r="G14" s="9"/>
      <c r="H14" s="9"/>
      <c r="I14" s="9"/>
      <c r="J14" s="9"/>
    </row>
    <row r="15" spans="1:10" s="9" customFormat="1" ht="3.6" customHeight="1" x14ac:dyDescent="0.25">
      <c r="E15" s="12"/>
    </row>
    <row r="16" spans="1:10" x14ac:dyDescent="0.25">
      <c r="A16" s="9"/>
      <c r="B16" s="9"/>
      <c r="C16" s="9"/>
      <c r="D16" s="9"/>
      <c r="E16" s="9"/>
      <c r="F16" s="12"/>
      <c r="G16" s="9"/>
      <c r="H16" s="9"/>
      <c r="I16" s="9"/>
      <c r="J16" s="9"/>
    </row>
    <row r="17" spans="1:10" x14ac:dyDescent="0.25">
      <c r="A17" s="9"/>
      <c r="B17" s="9"/>
      <c r="C17" s="9"/>
      <c r="D17" s="9"/>
      <c r="E17" s="9"/>
      <c r="F17" s="9"/>
      <c r="G17" s="9"/>
      <c r="H17" s="9"/>
      <c r="I17" s="9"/>
      <c r="J17" s="9"/>
    </row>
    <row r="18" spans="1:10" x14ac:dyDescent="0.25">
      <c r="A18" s="9"/>
      <c r="B18" s="9"/>
      <c r="C18" s="9"/>
      <c r="D18" s="2"/>
      <c r="E18" s="12"/>
      <c r="F18" s="2"/>
      <c r="G18" s="12"/>
      <c r="H18" s="13"/>
      <c r="I18" s="13"/>
      <c r="J18" s="9"/>
    </row>
    <row r="19" spans="1:10" x14ac:dyDescent="0.25">
      <c r="A19" s="9"/>
      <c r="B19" s="9"/>
      <c r="C19" s="9"/>
      <c r="D19" s="2"/>
      <c r="E19" s="12"/>
      <c r="F19" s="2"/>
      <c r="G19" s="12"/>
      <c r="H19" s="13"/>
      <c r="I19" s="13"/>
      <c r="J19" s="9"/>
    </row>
    <row r="20" spans="1:10" x14ac:dyDescent="0.25">
      <c r="A20" s="9"/>
      <c r="B20" s="9"/>
      <c r="C20" s="9"/>
      <c r="D20" s="9"/>
      <c r="E20" s="9"/>
      <c r="F20" s="9"/>
      <c r="G20" s="9"/>
      <c r="H20" s="9"/>
      <c r="I20" s="9"/>
      <c r="J20" s="9"/>
    </row>
    <row r="21" spans="1:10" x14ac:dyDescent="0.25">
      <c r="A21" s="9"/>
      <c r="B21" s="9"/>
      <c r="C21" s="9"/>
      <c r="D21" s="9"/>
      <c r="E21" s="9"/>
      <c r="F21" s="9"/>
      <c r="G21" s="9"/>
      <c r="H21" s="9"/>
      <c r="I21" s="9"/>
      <c r="J21" s="9"/>
    </row>
    <row r="22" spans="1:10" x14ac:dyDescent="0.25">
      <c r="A22" s="4"/>
      <c r="B22" s="4"/>
      <c r="C22" s="4"/>
      <c r="D22" s="4"/>
      <c r="E22" s="4"/>
      <c r="F22" s="4"/>
      <c r="G22" s="4"/>
      <c r="H22" s="4"/>
      <c r="I22" s="4"/>
      <c r="J22" s="4"/>
    </row>
    <row r="23" spans="1:10" x14ac:dyDescent="0.25">
      <c r="A23" s="9"/>
      <c r="B23" s="9"/>
      <c r="C23" s="9"/>
      <c r="D23" s="9"/>
      <c r="E23" s="9"/>
      <c r="F23" s="9"/>
      <c r="G23" s="9"/>
      <c r="H23" s="9"/>
      <c r="I23" s="9"/>
      <c r="J23" s="9"/>
    </row>
    <row r="24" spans="1:10" x14ac:dyDescent="0.25">
      <c r="A24" s="9"/>
      <c r="B24" s="9"/>
      <c r="C24" s="9"/>
      <c r="D24" s="2"/>
      <c r="E24" s="12"/>
      <c r="F24" s="9"/>
      <c r="G24" s="2"/>
      <c r="H24" s="12"/>
      <c r="I24" s="9"/>
      <c r="J24" s="9"/>
    </row>
    <row r="25" spans="1:10" x14ac:dyDescent="0.25">
      <c r="A25" s="9"/>
      <c r="B25" s="9"/>
      <c r="C25" s="9"/>
      <c r="D25" s="2"/>
      <c r="E25" s="12"/>
      <c r="F25" s="9"/>
      <c r="G25" s="2"/>
      <c r="H25" s="12"/>
      <c r="I25" s="9"/>
      <c r="J25" s="9"/>
    </row>
    <row r="26" spans="1:10" s="9" customFormat="1" ht="3" customHeight="1" x14ac:dyDescent="0.25">
      <c r="D26" s="2"/>
      <c r="E26" s="12"/>
      <c r="G26" s="2"/>
      <c r="H26" s="12"/>
    </row>
    <row r="27" spans="1:10" x14ac:dyDescent="0.25">
      <c r="A27" s="9"/>
      <c r="B27" s="9"/>
      <c r="C27" s="4"/>
      <c r="D27" s="4"/>
      <c r="E27" s="4"/>
      <c r="F27" s="4"/>
      <c r="G27" s="4"/>
      <c r="H27" s="4"/>
      <c r="I27" s="4"/>
      <c r="J27" s="4"/>
    </row>
    <row r="28" spans="1:10" x14ac:dyDescent="0.25">
      <c r="A28" s="9"/>
      <c r="B28" s="9"/>
      <c r="C28" s="9"/>
      <c r="D28" s="9"/>
      <c r="E28" s="9"/>
      <c r="F28" s="9"/>
      <c r="G28" s="9"/>
      <c r="H28" s="9"/>
      <c r="I28" s="9"/>
      <c r="J28" s="9"/>
    </row>
    <row r="29" spans="1:10" x14ac:dyDescent="0.25">
      <c r="A29" s="9"/>
      <c r="B29" s="9"/>
      <c r="C29" s="12"/>
      <c r="D29" s="9"/>
      <c r="E29" s="9"/>
      <c r="F29" s="9"/>
      <c r="G29" s="9"/>
      <c r="H29" s="9"/>
      <c r="I29" s="9"/>
      <c r="J29" s="9"/>
    </row>
    <row r="30" spans="1:10" x14ac:dyDescent="0.25">
      <c r="A30" s="9"/>
      <c r="B30" s="9"/>
      <c r="C30" s="9"/>
      <c r="D30" s="9"/>
      <c r="E30" s="9"/>
      <c r="F30" s="9"/>
      <c r="G30" s="9"/>
      <c r="H30" s="9"/>
      <c r="I30" s="9"/>
      <c r="J30" s="9"/>
    </row>
    <row r="31" spans="1:10" x14ac:dyDescent="0.25">
      <c r="A31" s="9"/>
      <c r="B31" s="9"/>
      <c r="C31" s="9"/>
      <c r="D31" s="9"/>
      <c r="E31" s="14"/>
      <c r="F31" s="9"/>
      <c r="G31" s="9"/>
      <c r="H31" s="9"/>
      <c r="I31" s="9"/>
      <c r="J31" s="9"/>
    </row>
    <row r="32" spans="1:10" x14ac:dyDescent="0.25">
      <c r="A32" s="9"/>
      <c r="B32" s="9"/>
      <c r="C32" s="9"/>
      <c r="D32" s="9"/>
      <c r="E32" s="9"/>
      <c r="F32" s="9"/>
      <c r="G32" s="9"/>
      <c r="H32" s="9"/>
      <c r="I32" s="9"/>
      <c r="J32" s="9"/>
    </row>
    <row r="33" spans="1:10" x14ac:dyDescent="0.25">
      <c r="A33" s="9"/>
      <c r="B33" s="9"/>
      <c r="C33" s="9"/>
      <c r="D33" s="12"/>
      <c r="E33" s="9"/>
      <c r="F33" s="9"/>
      <c r="G33" s="9"/>
      <c r="H33" s="9"/>
      <c r="I33" s="9"/>
      <c r="J33" s="9"/>
    </row>
    <row r="34" spans="1:10" x14ac:dyDescent="0.25">
      <c r="A34" s="9"/>
      <c r="B34" s="9"/>
      <c r="C34" s="9"/>
      <c r="D34" s="9"/>
      <c r="E34" s="9"/>
      <c r="F34" s="9"/>
      <c r="G34" s="9"/>
      <c r="H34" s="9"/>
      <c r="I34" s="9"/>
      <c r="J34" s="9"/>
    </row>
    <row r="35" spans="1:10" x14ac:dyDescent="0.25">
      <c r="A35" s="9"/>
      <c r="B35" s="9"/>
      <c r="C35" s="9"/>
      <c r="D35" s="9"/>
      <c r="E35" s="12"/>
      <c r="F35" s="9"/>
      <c r="G35" s="9"/>
      <c r="H35" s="9"/>
      <c r="I35" s="9"/>
      <c r="J35" s="9"/>
    </row>
    <row r="36" spans="1:10" x14ac:dyDescent="0.25">
      <c r="A36" s="9"/>
      <c r="B36" s="9"/>
      <c r="C36" s="9"/>
      <c r="D36" s="9"/>
      <c r="E36" s="9"/>
      <c r="F36" s="9"/>
      <c r="G36" s="9"/>
      <c r="H36" s="9"/>
      <c r="I36" s="9"/>
      <c r="J36" s="9"/>
    </row>
    <row r="37" spans="1:10" x14ac:dyDescent="0.25">
      <c r="A37" s="9"/>
      <c r="B37" s="9"/>
      <c r="C37" s="9"/>
      <c r="D37" s="9"/>
      <c r="E37" s="12"/>
      <c r="F37" s="9"/>
      <c r="G37" s="9"/>
      <c r="H37" s="9"/>
      <c r="I37" s="9"/>
      <c r="J37" s="9"/>
    </row>
    <row r="38" spans="1:10" x14ac:dyDescent="0.25">
      <c r="A38" s="9"/>
      <c r="B38" s="9"/>
      <c r="C38" s="9"/>
      <c r="D38" s="9"/>
      <c r="E38" s="12"/>
      <c r="F38" s="9"/>
      <c r="G38" s="9"/>
      <c r="H38" s="9"/>
      <c r="I38" s="9"/>
      <c r="J38" s="9"/>
    </row>
    <row r="39" spans="1:10" s="9" customFormat="1" ht="3.6" customHeight="1" x14ac:dyDescent="0.25">
      <c r="E39" s="12"/>
    </row>
    <row r="40" spans="1:10" x14ac:dyDescent="0.25">
      <c r="A40" s="9"/>
      <c r="B40" s="9"/>
      <c r="C40" s="9"/>
      <c r="D40" s="9"/>
      <c r="E40" s="12"/>
      <c r="F40" s="9"/>
      <c r="G40" s="9"/>
      <c r="H40" s="9"/>
      <c r="I40" s="9"/>
      <c r="J40" s="9"/>
    </row>
    <row r="41" spans="1:10" x14ac:dyDescent="0.25">
      <c r="A41" s="9"/>
      <c r="B41" s="9"/>
      <c r="C41" s="9"/>
      <c r="D41" s="9"/>
      <c r="E41" s="12"/>
      <c r="F41" s="9"/>
      <c r="G41" s="9"/>
      <c r="H41" s="9"/>
      <c r="I41" s="9"/>
      <c r="J41" s="9"/>
    </row>
    <row r="42" spans="1:10" x14ac:dyDescent="0.25">
      <c r="A42" s="9"/>
      <c r="B42" s="9"/>
      <c r="C42" s="9"/>
      <c r="D42" s="9"/>
      <c r="E42" s="9"/>
      <c r="F42" s="9"/>
      <c r="G42" s="9"/>
      <c r="H42" s="9"/>
      <c r="I42" s="9"/>
      <c r="J42" s="9"/>
    </row>
    <row r="43" spans="1:10" x14ac:dyDescent="0.25">
      <c r="A43" s="11"/>
      <c r="B43" s="9"/>
      <c r="C43" s="9"/>
      <c r="D43" s="9"/>
      <c r="E43" s="9"/>
      <c r="F43" s="9"/>
      <c r="G43" s="9"/>
      <c r="H43" s="9"/>
      <c r="I43" s="9"/>
      <c r="J43" s="9"/>
    </row>
    <row r="44" spans="1:10" x14ac:dyDescent="0.25">
      <c r="A44" s="9"/>
      <c r="B44" s="9"/>
      <c r="C44" s="9"/>
      <c r="D44" s="9"/>
      <c r="E44" s="9"/>
      <c r="F44" s="9"/>
      <c r="G44" s="9"/>
      <c r="H44" s="9"/>
      <c r="I44" s="9"/>
      <c r="J44" s="9"/>
    </row>
    <row r="45" spans="1:10" x14ac:dyDescent="0.25">
      <c r="A45" s="9"/>
      <c r="B45" s="9"/>
      <c r="C45" s="12"/>
      <c r="D45" s="9"/>
      <c r="E45" s="12"/>
      <c r="F45" s="9"/>
      <c r="G45" s="9"/>
      <c r="H45" s="12"/>
      <c r="I45" s="9"/>
      <c r="J45" s="9"/>
    </row>
    <row r="46" spans="1:10" s="9" customFormat="1" ht="3.6" customHeight="1" x14ac:dyDescent="0.25">
      <c r="A46" s="15"/>
      <c r="B46" s="15"/>
      <c r="C46" s="12"/>
      <c r="E46" s="12"/>
      <c r="H46" s="12"/>
    </row>
    <row r="47" spans="1:10" x14ac:dyDescent="0.25">
      <c r="A47" s="15"/>
      <c r="B47" s="15"/>
      <c r="C47" s="12"/>
      <c r="D47" s="9"/>
      <c r="E47" s="4"/>
      <c r="F47" s="4"/>
      <c r="G47" s="4"/>
      <c r="H47" s="4"/>
      <c r="I47" s="4"/>
      <c r="J47" s="4"/>
    </row>
    <row r="48" spans="1:10" x14ac:dyDescent="0.25">
      <c r="A48" s="9"/>
      <c r="B48" s="9"/>
      <c r="C48" s="9"/>
      <c r="D48" s="9"/>
      <c r="E48" s="9"/>
      <c r="F48" s="9"/>
      <c r="G48" s="9"/>
      <c r="H48" s="9"/>
      <c r="I48" s="9"/>
      <c r="J48" s="9"/>
    </row>
    <row r="49" spans="1:11" x14ac:dyDescent="0.25">
      <c r="A49" s="9"/>
      <c r="B49" s="9"/>
      <c r="C49" s="9"/>
      <c r="D49" s="9"/>
      <c r="E49" s="9"/>
      <c r="F49" s="9"/>
      <c r="G49" s="9"/>
      <c r="H49" s="9"/>
      <c r="I49" s="9"/>
      <c r="J49" s="9"/>
    </row>
    <row r="50" spans="1:11" x14ac:dyDescent="0.25">
      <c r="A50" s="9"/>
      <c r="B50" s="9"/>
      <c r="C50" s="9"/>
      <c r="D50" s="9"/>
      <c r="E50" s="9"/>
      <c r="F50" s="9"/>
      <c r="G50" s="9"/>
      <c r="H50" s="9"/>
      <c r="I50" s="9"/>
      <c r="J50" s="9"/>
    </row>
    <row r="51" spans="1:11" x14ac:dyDescent="0.25">
      <c r="A51" s="9"/>
      <c r="B51" s="9"/>
      <c r="C51" s="12"/>
      <c r="D51" s="9"/>
      <c r="E51" s="9"/>
      <c r="F51" s="9"/>
      <c r="G51" s="9"/>
      <c r="H51" s="9"/>
      <c r="I51" s="9"/>
      <c r="J51" s="9"/>
    </row>
    <row r="52" spans="1:11" x14ac:dyDescent="0.25">
      <c r="A52" s="9"/>
      <c r="B52" s="9"/>
      <c r="C52" s="12"/>
      <c r="D52" s="2"/>
      <c r="E52" s="4"/>
      <c r="F52" s="4"/>
      <c r="G52" s="4"/>
      <c r="H52" s="4"/>
      <c r="I52" s="4"/>
      <c r="J52" s="4"/>
    </row>
    <row r="53" spans="1:11" x14ac:dyDescent="0.25">
      <c r="A53" s="9"/>
      <c r="B53" s="9"/>
      <c r="C53" s="12"/>
      <c r="D53" s="9"/>
      <c r="E53" s="9"/>
      <c r="F53" s="9"/>
      <c r="G53" s="9"/>
      <c r="H53" s="9"/>
      <c r="I53" s="9"/>
      <c r="J53" s="9"/>
    </row>
    <row r="54" spans="1:11" x14ac:dyDescent="0.25">
      <c r="A54" s="9"/>
      <c r="B54" s="9"/>
      <c r="C54" s="12"/>
      <c r="D54" s="2"/>
      <c r="E54" s="12"/>
      <c r="F54" s="9"/>
      <c r="G54" s="9"/>
      <c r="H54" s="9"/>
      <c r="I54" s="9"/>
      <c r="J54" s="9"/>
    </row>
    <row r="55" spans="1:11" x14ac:dyDescent="0.25">
      <c r="A55" s="9"/>
      <c r="B55" s="9"/>
      <c r="C55" s="12"/>
      <c r="D55" s="9"/>
      <c r="E55" s="9"/>
      <c r="F55" s="9"/>
      <c r="G55" s="9"/>
      <c r="H55" s="9"/>
      <c r="I55" s="9"/>
      <c r="J55" s="9"/>
    </row>
    <row r="56" spans="1:11" ht="12.6" thickBot="1" x14ac:dyDescent="0.3">
      <c r="A56" s="9"/>
      <c r="B56" s="9"/>
      <c r="C56" s="12"/>
      <c r="D56" s="9"/>
      <c r="E56" s="9"/>
      <c r="F56" s="9"/>
      <c r="G56" s="9"/>
      <c r="H56" s="9"/>
      <c r="I56" s="9"/>
      <c r="J56" s="9"/>
    </row>
    <row r="57" spans="1:11" ht="14.4" x14ac:dyDescent="0.3">
      <c r="A57" s="161" t="s">
        <v>184</v>
      </c>
      <c r="B57" s="161"/>
      <c r="C57" s="161"/>
      <c r="D57" s="161"/>
      <c r="E57" s="161"/>
      <c r="F57" s="161"/>
      <c r="G57" s="161"/>
      <c r="H57" s="161"/>
      <c r="I57" s="161"/>
      <c r="J57" s="161"/>
    </row>
    <row r="58" spans="1:11" ht="14.4" x14ac:dyDescent="0.3">
      <c r="A58" s="162" t="s">
        <v>204</v>
      </c>
      <c r="B58" s="162"/>
      <c r="C58" s="162"/>
      <c r="D58" s="162"/>
      <c r="E58" s="162"/>
      <c r="F58" s="162"/>
      <c r="G58" s="162"/>
      <c r="H58" s="162"/>
      <c r="I58" s="162"/>
      <c r="J58" s="162"/>
    </row>
    <row r="59" spans="1:11" x14ac:dyDescent="0.25">
      <c r="A59" s="9"/>
      <c r="B59" s="9"/>
      <c r="C59" s="9"/>
      <c r="D59" s="9"/>
      <c r="E59" s="9"/>
      <c r="F59" s="9"/>
      <c r="G59" s="9"/>
      <c r="H59" s="9"/>
      <c r="I59" s="9"/>
      <c r="J59" s="9"/>
    </row>
    <row r="60" spans="1:11" x14ac:dyDescent="0.25">
      <c r="A60" s="9"/>
      <c r="B60" s="9"/>
      <c r="C60" s="9"/>
      <c r="D60" s="9"/>
      <c r="E60" s="9"/>
      <c r="F60" s="16"/>
      <c r="G60" s="16"/>
      <c r="H60" s="16"/>
      <c r="I60" s="16"/>
      <c r="J60" s="16"/>
      <c r="K60" s="17"/>
    </row>
    <row r="61" spans="1:11" x14ac:dyDescent="0.25">
      <c r="A61" s="9"/>
      <c r="B61" s="9"/>
      <c r="C61" s="9"/>
      <c r="D61" s="9"/>
      <c r="E61" s="9"/>
      <c r="F61" s="16"/>
      <c r="G61" s="16"/>
      <c r="H61" s="16"/>
      <c r="I61" s="16"/>
      <c r="J61" s="16"/>
      <c r="K61" s="17"/>
    </row>
    <row r="62" spans="1:11" x14ac:dyDescent="0.25">
      <c r="A62" s="9"/>
      <c r="B62" s="9"/>
      <c r="C62" s="9"/>
      <c r="D62" s="9"/>
      <c r="E62" s="9"/>
      <c r="F62" s="9"/>
      <c r="G62" s="9"/>
      <c r="H62" s="9"/>
      <c r="I62" s="9"/>
      <c r="J62" s="9"/>
    </row>
    <row r="63" spans="1:11" x14ac:dyDescent="0.25">
      <c r="A63" s="9"/>
      <c r="B63" s="9"/>
      <c r="C63" s="9"/>
      <c r="D63" s="9"/>
      <c r="E63" s="12"/>
      <c r="F63" s="9"/>
      <c r="G63" s="9"/>
      <c r="H63" s="9"/>
      <c r="I63" s="9"/>
      <c r="J63" s="9"/>
    </row>
    <row r="64" spans="1:11" x14ac:dyDescent="0.25">
      <c r="A64" s="9"/>
      <c r="B64" s="9"/>
      <c r="C64" s="9"/>
      <c r="D64" s="9"/>
      <c r="E64" s="12"/>
      <c r="F64" s="9"/>
      <c r="G64" s="9"/>
      <c r="H64" s="9"/>
      <c r="I64" s="9"/>
      <c r="J64" s="9"/>
    </row>
    <row r="65" spans="1:10" x14ac:dyDescent="0.25">
      <c r="A65" s="9"/>
      <c r="B65" s="9"/>
      <c r="C65" s="9"/>
      <c r="D65" s="9"/>
      <c r="E65" s="12"/>
      <c r="F65" s="9"/>
      <c r="G65" s="9"/>
      <c r="H65" s="9"/>
      <c r="I65" s="9"/>
      <c r="J65" s="9"/>
    </row>
    <row r="66" spans="1:10" x14ac:dyDescent="0.25">
      <c r="A66" s="9"/>
      <c r="B66" s="9"/>
      <c r="C66" s="9"/>
      <c r="D66" s="9"/>
      <c r="E66" s="12"/>
      <c r="F66" s="9"/>
      <c r="G66" s="9"/>
      <c r="H66" s="9"/>
      <c r="I66" s="9"/>
      <c r="J66" s="9"/>
    </row>
    <row r="67" spans="1:10" x14ac:dyDescent="0.25">
      <c r="A67" s="9"/>
      <c r="B67" s="9"/>
      <c r="C67" s="9"/>
      <c r="D67" s="9"/>
      <c r="E67" s="12"/>
      <c r="F67" s="9"/>
      <c r="G67" s="9"/>
      <c r="H67" s="9"/>
      <c r="I67" s="9"/>
      <c r="J67" s="9"/>
    </row>
    <row r="68" spans="1:10" x14ac:dyDescent="0.25">
      <c r="A68" s="9"/>
      <c r="B68" s="9"/>
      <c r="C68" s="9"/>
      <c r="D68" s="9"/>
      <c r="E68" s="12"/>
      <c r="F68" s="9"/>
      <c r="G68" s="9"/>
      <c r="H68" s="9"/>
      <c r="I68" s="9"/>
      <c r="J68" s="9"/>
    </row>
  </sheetData>
  <sheetProtection algorithmName="SHA-512" hashValue="ccpYtlaFkgvW6SlAy77ZHYmYKYQkhDC1FSk7OynxR9ZUu7/5Ar6zy3YdiQkmlZQyuBNKB9MfHrGMTxpA0XcANw==" saltValue="SzLWPfb36aGAQ2mTC4QTzQ==" spinCount="100000" sheet="1" selectLockedCells="1" selectUnlockedCells="1"/>
  <mergeCells count="4">
    <mergeCell ref="A2:I2"/>
    <mergeCell ref="A57:J57"/>
    <mergeCell ref="A58:J58"/>
    <mergeCell ref="A1:J1"/>
  </mergeCells>
  <printOptions horizontalCentered="1" vertic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L70"/>
  <sheetViews>
    <sheetView view="pageBreakPreview" zoomScaleNormal="100" zoomScaleSheetLayoutView="100" workbookViewId="0">
      <selection activeCell="E13" sqref="E13"/>
    </sheetView>
  </sheetViews>
  <sheetFormatPr defaultColWidth="8.875" defaultRowHeight="12" x14ac:dyDescent="0.25"/>
  <cols>
    <col min="1" max="1" width="8.875" style="27"/>
    <col min="2" max="2" width="10.25" style="27" customWidth="1"/>
    <col min="3" max="3" width="9.75" style="27" customWidth="1"/>
    <col min="4" max="4" width="10" style="27" customWidth="1"/>
    <col min="5" max="11" width="8.875" style="27"/>
    <col min="12" max="12" width="12" style="22" customWidth="1"/>
    <col min="13" max="16384" width="8.875" style="27"/>
  </cols>
  <sheetData>
    <row r="1" spans="1:12" s="18" customFormat="1" ht="13.8" x14ac:dyDescent="0.3">
      <c r="A1" s="167" t="s">
        <v>158</v>
      </c>
      <c r="B1" s="167"/>
      <c r="C1" s="167"/>
      <c r="D1" s="167"/>
      <c r="E1" s="167"/>
      <c r="F1" s="167"/>
      <c r="G1" s="167"/>
      <c r="H1" s="167"/>
      <c r="I1" s="167"/>
      <c r="J1" s="167"/>
      <c r="L1" s="19"/>
    </row>
    <row r="2" spans="1:12" s="18" customFormat="1" ht="13.8" x14ac:dyDescent="0.3">
      <c r="A2" s="166" t="s">
        <v>196</v>
      </c>
      <c r="B2" s="166"/>
      <c r="C2" s="166"/>
      <c r="D2" s="166"/>
      <c r="E2" s="166"/>
      <c r="F2" s="166"/>
      <c r="G2" s="166"/>
      <c r="H2" s="166"/>
      <c r="I2" s="166"/>
      <c r="J2" s="166"/>
      <c r="L2" s="19"/>
    </row>
    <row r="3" spans="1:12" s="20" customFormat="1" x14ac:dyDescent="0.25">
      <c r="B3" s="21" t="s">
        <v>24</v>
      </c>
      <c r="C3" s="169" t="s">
        <v>25</v>
      </c>
      <c r="D3" s="169"/>
      <c r="E3" s="169"/>
      <c r="F3" s="169"/>
      <c r="G3" s="169"/>
      <c r="H3" s="169"/>
      <c r="I3" s="169"/>
      <c r="L3" s="22"/>
    </row>
    <row r="4" spans="1:12" s="23" customFormat="1" ht="3.6" customHeight="1" x14ac:dyDescent="0.25">
      <c r="B4" s="24"/>
      <c r="C4" s="25"/>
      <c r="D4" s="25"/>
      <c r="E4" s="25"/>
      <c r="F4" s="25"/>
      <c r="G4" s="25"/>
      <c r="H4" s="25"/>
      <c r="I4" s="25"/>
      <c r="L4" s="26"/>
    </row>
    <row r="5" spans="1:12" x14ac:dyDescent="0.25">
      <c r="A5" s="171" t="s">
        <v>18</v>
      </c>
      <c r="B5" s="171"/>
      <c r="C5" s="169" t="s">
        <v>33</v>
      </c>
      <c r="D5" s="169"/>
      <c r="E5" s="169"/>
      <c r="F5" s="21" t="s">
        <v>20</v>
      </c>
      <c r="G5" s="177">
        <f ca="1">TODAY()</f>
        <v>45937</v>
      </c>
      <c r="H5" s="169"/>
      <c r="I5" s="169"/>
    </row>
    <row r="6" spans="1:12" s="28" customFormat="1" ht="3" customHeight="1" x14ac:dyDescent="0.25">
      <c r="A6" s="24"/>
      <c r="B6" s="24"/>
      <c r="C6" s="25"/>
      <c r="D6" s="25"/>
      <c r="E6" s="25"/>
      <c r="F6" s="24"/>
      <c r="G6" s="25"/>
      <c r="H6" s="25"/>
      <c r="I6" s="25"/>
      <c r="L6" s="26"/>
    </row>
    <row r="7" spans="1:12" x14ac:dyDescent="0.25">
      <c r="A7" s="171" t="s">
        <v>19</v>
      </c>
      <c r="B7" s="171"/>
      <c r="C7" s="169" t="s">
        <v>32</v>
      </c>
      <c r="D7" s="169"/>
      <c r="E7" s="169"/>
      <c r="F7" s="21" t="s">
        <v>21</v>
      </c>
      <c r="G7" s="169" t="s">
        <v>38</v>
      </c>
      <c r="H7" s="169"/>
      <c r="I7" s="169"/>
    </row>
    <row r="8" spans="1:12" s="28" customFormat="1" ht="3.6" customHeight="1" x14ac:dyDescent="0.25">
      <c r="A8" s="24"/>
      <c r="B8" s="24"/>
      <c r="C8" s="25"/>
      <c r="D8" s="25"/>
      <c r="E8" s="25"/>
      <c r="F8" s="24"/>
      <c r="G8" s="25"/>
      <c r="H8" s="25"/>
      <c r="I8" s="25"/>
      <c r="L8" s="26"/>
    </row>
    <row r="9" spans="1:12" x14ac:dyDescent="0.25">
      <c r="A9" s="172" t="s">
        <v>206</v>
      </c>
      <c r="B9" s="172"/>
      <c r="C9" s="172"/>
      <c r="D9" s="172"/>
      <c r="E9" s="172"/>
      <c r="F9" s="172"/>
      <c r="G9" s="172"/>
      <c r="H9" s="172"/>
      <c r="I9" s="172"/>
      <c r="J9" s="172"/>
    </row>
    <row r="10" spans="1:12" ht="3.6" customHeight="1" x14ac:dyDescent="0.25"/>
    <row r="11" spans="1:12" x14ac:dyDescent="0.25">
      <c r="A11" s="29" t="s">
        <v>12</v>
      </c>
      <c r="B11" s="30"/>
      <c r="C11" s="30"/>
      <c r="D11" s="30"/>
      <c r="E11" s="30"/>
      <c r="F11" s="30"/>
      <c r="G11" s="30"/>
      <c r="H11" s="30"/>
      <c r="I11" s="30"/>
      <c r="J11" s="30"/>
    </row>
    <row r="13" spans="1:12" x14ac:dyDescent="0.25">
      <c r="A13" s="27" t="s">
        <v>0</v>
      </c>
      <c r="D13" s="20" t="s">
        <v>1</v>
      </c>
      <c r="E13" s="31"/>
      <c r="F13" s="27" t="s">
        <v>2</v>
      </c>
    </row>
    <row r="14" spans="1:12" x14ac:dyDescent="0.25">
      <c r="E14" s="31"/>
      <c r="F14" s="27" t="s">
        <v>3</v>
      </c>
    </row>
    <row r="15" spans="1:12" s="28" customFormat="1" ht="3.6" customHeight="1" x14ac:dyDescent="0.25">
      <c r="E15" s="26"/>
      <c r="L15" s="26"/>
    </row>
    <row r="16" spans="1:12" x14ac:dyDescent="0.25">
      <c r="F16" s="31"/>
      <c r="G16" s="27" t="s">
        <v>27</v>
      </c>
    </row>
    <row r="18" spans="1:12" x14ac:dyDescent="0.25">
      <c r="A18" s="27" t="s">
        <v>70</v>
      </c>
      <c r="D18" s="20" t="s">
        <v>4</v>
      </c>
      <c r="E18" s="31"/>
      <c r="F18" s="20" t="s">
        <v>6</v>
      </c>
      <c r="G18" s="31"/>
      <c r="H18" s="32"/>
      <c r="I18" s="32"/>
    </row>
    <row r="19" spans="1:12" x14ac:dyDescent="0.25">
      <c r="A19" s="27" t="s">
        <v>34</v>
      </c>
      <c r="D19" s="20" t="s">
        <v>5</v>
      </c>
      <c r="E19" s="31"/>
      <c r="F19" s="20" t="s">
        <v>7</v>
      </c>
      <c r="G19" s="31"/>
      <c r="H19" s="32"/>
      <c r="I19" s="32"/>
    </row>
    <row r="21" spans="1:12" x14ac:dyDescent="0.25">
      <c r="A21" s="27" t="s">
        <v>68</v>
      </c>
    </row>
    <row r="22" spans="1:12" ht="27" customHeight="1" x14ac:dyDescent="0.25">
      <c r="A22" s="170"/>
      <c r="B22" s="170"/>
      <c r="C22" s="170"/>
      <c r="D22" s="170"/>
      <c r="E22" s="170"/>
      <c r="F22" s="170"/>
      <c r="G22" s="170"/>
      <c r="H22" s="170"/>
      <c r="I22" s="170"/>
      <c r="J22" s="170"/>
    </row>
    <row r="23" spans="1:12" x14ac:dyDescent="0.25">
      <c r="L23" s="33"/>
    </row>
    <row r="24" spans="1:12" ht="13.5" customHeight="1" x14ac:dyDescent="0.25">
      <c r="A24" s="27" t="s">
        <v>72</v>
      </c>
      <c r="E24" s="34"/>
      <c r="F24" s="27" t="s">
        <v>9</v>
      </c>
      <c r="G24" s="165" t="s">
        <v>155</v>
      </c>
      <c r="H24" s="165"/>
      <c r="I24" s="165"/>
      <c r="J24" s="165"/>
    </row>
    <row r="25" spans="1:12" x14ac:dyDescent="0.25">
      <c r="A25" s="27" t="s">
        <v>71</v>
      </c>
      <c r="E25" s="34"/>
      <c r="F25" s="27" t="s">
        <v>9</v>
      </c>
      <c r="G25" s="165"/>
      <c r="H25" s="165"/>
      <c r="I25" s="165"/>
      <c r="J25" s="165"/>
    </row>
    <row r="27" spans="1:12" x14ac:dyDescent="0.25">
      <c r="A27" s="27" t="s">
        <v>46</v>
      </c>
      <c r="D27" s="31"/>
      <c r="E27" s="27" t="s">
        <v>47</v>
      </c>
    </row>
    <row r="29" spans="1:12" x14ac:dyDescent="0.25">
      <c r="A29" s="27" t="s">
        <v>10</v>
      </c>
      <c r="E29" s="31"/>
      <c r="F29" s="27" t="s">
        <v>11</v>
      </c>
    </row>
    <row r="31" spans="1:12" x14ac:dyDescent="0.25">
      <c r="A31" s="27" t="s">
        <v>16</v>
      </c>
      <c r="E31" s="31"/>
      <c r="F31" s="27" t="s">
        <v>11</v>
      </c>
    </row>
    <row r="32" spans="1:12" x14ac:dyDescent="0.25">
      <c r="A32" s="27" t="s">
        <v>26</v>
      </c>
      <c r="E32" s="31"/>
      <c r="F32" s="27" t="s">
        <v>11</v>
      </c>
    </row>
    <row r="33" spans="1:12" s="28" customFormat="1" ht="3.6" customHeight="1" x14ac:dyDescent="0.25">
      <c r="E33" s="26"/>
      <c r="L33" s="26"/>
    </row>
    <row r="34" spans="1:12" x14ac:dyDescent="0.25">
      <c r="A34" s="27" t="s">
        <v>29</v>
      </c>
      <c r="E34" s="31"/>
      <c r="F34" s="27" t="s">
        <v>11</v>
      </c>
    </row>
    <row r="35" spans="1:12" x14ac:dyDescent="0.25">
      <c r="A35" s="27" t="s">
        <v>30</v>
      </c>
      <c r="E35" s="31"/>
      <c r="F35" s="27" t="s">
        <v>11</v>
      </c>
    </row>
    <row r="37" spans="1:12" x14ac:dyDescent="0.25">
      <c r="A37" s="35" t="s">
        <v>53</v>
      </c>
      <c r="B37" s="36"/>
      <c r="C37" s="36"/>
      <c r="D37" s="36"/>
      <c r="E37" s="36"/>
      <c r="F37" s="36"/>
      <c r="G37" s="36"/>
      <c r="H37" s="36"/>
      <c r="I37" s="36"/>
      <c r="J37" s="36"/>
    </row>
    <row r="39" spans="1:12" x14ac:dyDescent="0.25">
      <c r="A39" s="37" t="s">
        <v>149</v>
      </c>
      <c r="B39" s="37"/>
      <c r="C39" s="37"/>
      <c r="D39" s="37"/>
      <c r="E39" s="37"/>
      <c r="F39" s="37"/>
      <c r="G39" s="28"/>
      <c r="H39" s="26"/>
      <c r="I39" s="28"/>
      <c r="J39" s="28"/>
    </row>
    <row r="40" spans="1:12" x14ac:dyDescent="0.25">
      <c r="A40" s="164"/>
      <c r="B40" s="164"/>
      <c r="C40" s="164"/>
      <c r="D40" s="164"/>
      <c r="E40" s="164"/>
      <c r="F40" s="164"/>
      <c r="G40" s="164"/>
      <c r="H40" s="164"/>
      <c r="I40" s="164"/>
      <c r="J40" s="164"/>
    </row>
    <row r="42" spans="1:12" x14ac:dyDescent="0.25">
      <c r="A42" s="38" t="s">
        <v>54</v>
      </c>
      <c r="C42" s="26"/>
      <c r="D42" s="28"/>
      <c r="E42" s="26"/>
      <c r="F42" s="28"/>
      <c r="G42" s="28"/>
      <c r="H42" s="26"/>
      <c r="I42" s="28"/>
      <c r="J42" s="28"/>
    </row>
    <row r="43" spans="1:12" x14ac:dyDescent="0.25">
      <c r="A43" s="27" t="s">
        <v>55</v>
      </c>
      <c r="C43" s="39"/>
      <c r="D43" s="27" t="s">
        <v>11</v>
      </c>
      <c r="E43" s="26"/>
      <c r="F43" s="40"/>
      <c r="G43" s="28"/>
      <c r="H43" s="26"/>
      <c r="I43" s="28"/>
      <c r="J43" s="28"/>
    </row>
    <row r="44" spans="1:12" x14ac:dyDescent="0.25">
      <c r="A44" s="27" t="s">
        <v>56</v>
      </c>
      <c r="C44" s="39"/>
      <c r="D44" s="27" t="s">
        <v>11</v>
      </c>
      <c r="E44" s="26"/>
      <c r="F44" s="28"/>
      <c r="G44" s="28"/>
      <c r="H44" s="26"/>
      <c r="I44" s="28"/>
      <c r="J44" s="28"/>
    </row>
    <row r="45" spans="1:12" x14ac:dyDescent="0.25">
      <c r="C45" s="26"/>
      <c r="E45" s="26"/>
      <c r="F45" s="28"/>
      <c r="G45" s="28"/>
      <c r="H45" s="26"/>
      <c r="I45" s="28"/>
      <c r="J45" s="28"/>
    </row>
    <row r="46" spans="1:12" x14ac:dyDescent="0.25">
      <c r="A46" s="28" t="s">
        <v>148</v>
      </c>
      <c r="B46" s="28"/>
      <c r="C46" s="174"/>
      <c r="D46" s="174"/>
      <c r="E46" s="25" t="s">
        <v>160</v>
      </c>
      <c r="F46" s="28"/>
      <c r="G46" s="28"/>
      <c r="H46" s="26"/>
      <c r="I46" s="28"/>
      <c r="J46" s="28"/>
    </row>
    <row r="47" spans="1:12" x14ac:dyDescent="0.25">
      <c r="A47" s="173"/>
      <c r="B47" s="173"/>
    </row>
    <row r="48" spans="1:12" x14ac:dyDescent="0.25">
      <c r="C48" s="22" t="s">
        <v>28</v>
      </c>
    </row>
    <row r="49" spans="1:11" x14ac:dyDescent="0.25">
      <c r="A49" s="27" t="s">
        <v>50</v>
      </c>
      <c r="C49" s="39"/>
      <c r="D49" s="23"/>
    </row>
    <row r="50" spans="1:11" x14ac:dyDescent="0.25">
      <c r="A50" s="27" t="s">
        <v>51</v>
      </c>
      <c r="C50" s="39"/>
      <c r="D50" s="28"/>
    </row>
    <row r="51" spans="1:11" x14ac:dyDescent="0.25">
      <c r="A51" s="27" t="s">
        <v>69</v>
      </c>
      <c r="C51" s="39"/>
      <c r="D51" s="23"/>
      <c r="E51" s="26"/>
      <c r="F51" s="28"/>
      <c r="G51" s="28"/>
      <c r="H51" s="28"/>
      <c r="I51" s="28"/>
      <c r="J51" s="28"/>
    </row>
    <row r="52" spans="1:11" x14ac:dyDescent="0.25">
      <c r="A52" s="27" t="s">
        <v>52</v>
      </c>
      <c r="C52" s="39"/>
      <c r="D52" s="20"/>
      <c r="E52" s="26"/>
    </row>
    <row r="53" spans="1:11" x14ac:dyDescent="0.25">
      <c r="C53" s="26"/>
      <c r="D53" s="20"/>
      <c r="E53" s="26"/>
    </row>
    <row r="54" spans="1:11" x14ac:dyDescent="0.25">
      <c r="A54" s="27" t="s">
        <v>63</v>
      </c>
      <c r="C54" s="41" t="s">
        <v>144</v>
      </c>
      <c r="D54" s="27" t="s">
        <v>11</v>
      </c>
      <c r="E54" s="26"/>
    </row>
    <row r="55" spans="1:11" ht="13.5" customHeight="1" x14ac:dyDescent="0.25">
      <c r="A55" s="175" t="s">
        <v>64</v>
      </c>
      <c r="B55" s="175"/>
      <c r="C55" s="175"/>
      <c r="D55" s="175"/>
      <c r="E55" s="175"/>
      <c r="F55" s="176" t="s">
        <v>156</v>
      </c>
      <c r="G55" s="176"/>
      <c r="H55" s="176"/>
      <c r="I55" s="176"/>
      <c r="J55" s="176"/>
    </row>
    <row r="56" spans="1:11" x14ac:dyDescent="0.25">
      <c r="A56" s="175"/>
      <c r="B56" s="175"/>
      <c r="C56" s="175"/>
      <c r="D56" s="175"/>
      <c r="E56" s="175"/>
      <c r="F56" s="176"/>
      <c r="G56" s="176"/>
      <c r="H56" s="176"/>
      <c r="I56" s="176"/>
      <c r="J56" s="176"/>
      <c r="K56" s="27" t="s">
        <v>157</v>
      </c>
    </row>
    <row r="57" spans="1:11" x14ac:dyDescent="0.25">
      <c r="A57" s="42"/>
      <c r="B57" s="42"/>
      <c r="C57" s="42"/>
      <c r="D57" s="42"/>
      <c r="E57" s="42"/>
    </row>
    <row r="58" spans="1:11" x14ac:dyDescent="0.25">
      <c r="A58" s="27" t="s">
        <v>35</v>
      </c>
      <c r="D58" s="174"/>
      <c r="E58" s="174"/>
      <c r="F58" s="174"/>
      <c r="G58" s="174"/>
      <c r="H58" s="174"/>
      <c r="I58" s="174"/>
      <c r="J58" s="174"/>
    </row>
    <row r="59" spans="1:11" x14ac:dyDescent="0.25">
      <c r="A59" s="27" t="s">
        <v>31</v>
      </c>
      <c r="F59" s="168"/>
      <c r="G59" s="168"/>
      <c r="H59" s="168"/>
      <c r="I59" s="168"/>
      <c r="J59" s="168"/>
      <c r="K59" s="43"/>
    </row>
    <row r="60" spans="1:11" x14ac:dyDescent="0.25">
      <c r="F60" s="168"/>
      <c r="G60" s="168"/>
      <c r="H60" s="168"/>
      <c r="I60" s="168"/>
      <c r="J60" s="168"/>
      <c r="K60" s="43"/>
    </row>
    <row r="62" spans="1:11" x14ac:dyDescent="0.25">
      <c r="E62" s="27" t="s">
        <v>66</v>
      </c>
    </row>
    <row r="63" spans="1:11" x14ac:dyDescent="0.25">
      <c r="A63" s="27" t="s">
        <v>13</v>
      </c>
      <c r="C63" s="27" t="s">
        <v>45</v>
      </c>
      <c r="E63" s="39"/>
      <c r="F63" s="27" t="s">
        <v>65</v>
      </c>
    </row>
    <row r="64" spans="1:11" x14ac:dyDescent="0.25">
      <c r="C64" s="27" t="s">
        <v>43</v>
      </c>
      <c r="E64" s="39"/>
      <c r="F64" s="28" t="s">
        <v>44</v>
      </c>
    </row>
    <row r="65" spans="1:10" x14ac:dyDescent="0.25">
      <c r="C65" s="27" t="s">
        <v>14</v>
      </c>
      <c r="E65" s="39"/>
      <c r="F65" s="27" t="s">
        <v>41</v>
      </c>
    </row>
    <row r="66" spans="1:10" x14ac:dyDescent="0.25">
      <c r="C66" s="27" t="s">
        <v>15</v>
      </c>
      <c r="E66" s="39"/>
      <c r="F66" s="27" t="s">
        <v>42</v>
      </c>
    </row>
    <row r="67" spans="1:10" x14ac:dyDescent="0.25">
      <c r="C67" s="27" t="s">
        <v>48</v>
      </c>
      <c r="E67" s="39"/>
      <c r="F67" s="27" t="s">
        <v>49</v>
      </c>
    </row>
    <row r="68" spans="1:10" ht="12.6" thickBot="1" x14ac:dyDescent="0.3"/>
    <row r="69" spans="1:10" ht="14.4" x14ac:dyDescent="0.3">
      <c r="A69" s="44" t="s">
        <v>67</v>
      </c>
      <c r="B69" s="44"/>
      <c r="C69" s="44"/>
      <c r="D69" s="44"/>
      <c r="E69" s="44"/>
      <c r="F69" s="44"/>
      <c r="G69" s="44"/>
      <c r="H69" s="44"/>
      <c r="I69" s="44"/>
      <c r="J69" s="44"/>
    </row>
    <row r="70" spans="1:10" ht="14.4" x14ac:dyDescent="0.3">
      <c r="A70" s="45" t="s">
        <v>36</v>
      </c>
      <c r="B70" s="45"/>
      <c r="C70" s="45"/>
      <c r="D70" s="45"/>
      <c r="E70" s="45"/>
      <c r="F70" s="45"/>
      <c r="G70" s="45"/>
      <c r="H70" s="45"/>
      <c r="I70" s="45"/>
      <c r="J70" s="46" t="s">
        <v>205</v>
      </c>
    </row>
  </sheetData>
  <sheetProtection algorithmName="SHA-512" hashValue="L5idamcZg84B+GbfzNCVnX9E27IYov219kgj+223ulQaSAIw5j/MbkFltzLXZa502W7WaNcxvDjxSaHijef14g==" saltValue="B9Q+sOPeHqHkjWuOZPSA5Q==" spinCount="100000" sheet="1" selectLockedCells="1"/>
  <mergeCells count="19">
    <mergeCell ref="G5:I5"/>
    <mergeCell ref="G7:I7"/>
    <mergeCell ref="C46:D46"/>
    <mergeCell ref="A40:J40"/>
    <mergeCell ref="G24:J25"/>
    <mergeCell ref="A2:J2"/>
    <mergeCell ref="A1:J1"/>
    <mergeCell ref="F59:J60"/>
    <mergeCell ref="C3:I3"/>
    <mergeCell ref="A22:J22"/>
    <mergeCell ref="A5:B5"/>
    <mergeCell ref="A7:B7"/>
    <mergeCell ref="A9:J9"/>
    <mergeCell ref="A47:B47"/>
    <mergeCell ref="D58:J58"/>
    <mergeCell ref="A55:E56"/>
    <mergeCell ref="F55:J56"/>
    <mergeCell ref="C5:E5"/>
    <mergeCell ref="C7:E7"/>
  </mergeCells>
  <printOptions horizontalCentered="1" verticalCentered="1"/>
  <pageMargins left="0.25" right="0.25" top="0.75" bottom="0.75" header="0.3" footer="0.3"/>
  <pageSetup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ABA05-DB2C-4A14-8EAD-A9F9DFA2F23B}">
  <sheetPr>
    <tabColor theme="9" tint="0.79998168889431442"/>
    <pageSetUpPr fitToPage="1"/>
  </sheetPr>
  <dimension ref="A1:Z89"/>
  <sheetViews>
    <sheetView view="pageBreakPreview" topLeftCell="A61" zoomScaleNormal="100" zoomScaleSheetLayoutView="100" workbookViewId="0">
      <selection activeCell="D38" sqref="D38"/>
    </sheetView>
  </sheetViews>
  <sheetFormatPr defaultColWidth="8.875" defaultRowHeight="12" x14ac:dyDescent="0.25"/>
  <cols>
    <col min="1" max="1" width="9.75" style="27" customWidth="1"/>
    <col min="2" max="2" width="18.125" style="27" customWidth="1"/>
    <col min="3" max="3" width="9.75" style="27" customWidth="1"/>
    <col min="4" max="4" width="12.75" style="27" customWidth="1"/>
    <col min="5" max="5" width="8.875" style="27" customWidth="1"/>
    <col min="6" max="6" width="9.75" style="27" customWidth="1"/>
    <col min="7" max="13" width="8.875" style="27"/>
    <col min="14" max="14" width="10.75" style="27" customWidth="1"/>
    <col min="15" max="18" width="8.875" style="27"/>
    <col min="19" max="19" width="10.75" style="27" customWidth="1"/>
    <col min="20" max="25" width="8.875" style="27"/>
    <col min="26" max="26" width="12.375" style="27" customWidth="1"/>
    <col min="27" max="16384" width="8.875" style="27"/>
  </cols>
  <sheetData>
    <row r="1" spans="1:26" ht="13.8" x14ac:dyDescent="0.3">
      <c r="A1" s="167" t="s">
        <v>203</v>
      </c>
      <c r="B1" s="167"/>
      <c r="C1" s="167"/>
      <c r="D1" s="167"/>
      <c r="E1" s="167"/>
      <c r="F1" s="167"/>
      <c r="G1" s="167"/>
      <c r="H1" s="167"/>
      <c r="I1" s="167"/>
      <c r="J1" s="167"/>
      <c r="K1" s="167"/>
      <c r="U1" s="179" t="s">
        <v>150</v>
      </c>
      <c r="V1" s="179"/>
      <c r="W1" s="179"/>
      <c r="X1" s="179"/>
      <c r="Y1" s="179"/>
      <c r="Z1" s="179"/>
    </row>
    <row r="2" spans="1:26" x14ac:dyDescent="0.25">
      <c r="A2" s="27" t="s">
        <v>24</v>
      </c>
      <c r="B2" s="184" t="str">
        <f>'CL_1 - Site Screening'!C3</f>
        <v>Project Name</v>
      </c>
      <c r="C2" s="184"/>
      <c r="D2" s="184"/>
      <c r="E2" s="184"/>
      <c r="J2" s="27" t="s">
        <v>20</v>
      </c>
      <c r="K2" s="47">
        <f ca="1">'CL_1 - Site Screening'!G5</f>
        <v>45937</v>
      </c>
    </row>
    <row r="3" spans="1:26" x14ac:dyDescent="0.25">
      <c r="A3" s="48"/>
      <c r="B3" s="48"/>
      <c r="C3" s="48"/>
      <c r="D3" s="48"/>
      <c r="E3" s="48"/>
      <c r="F3" s="48"/>
      <c r="G3" s="48"/>
      <c r="H3" s="48"/>
      <c r="I3" s="48"/>
      <c r="J3" s="48"/>
    </row>
    <row r="4" spans="1:26" s="28" customFormat="1" ht="3.6" customHeight="1" x14ac:dyDescent="0.25">
      <c r="A4" s="49"/>
      <c r="B4" s="49"/>
      <c r="C4" s="49"/>
      <c r="D4" s="49"/>
      <c r="E4" s="49"/>
      <c r="F4" s="49"/>
      <c r="G4" s="49"/>
      <c r="H4" s="49"/>
      <c r="I4" s="49"/>
      <c r="J4" s="49"/>
      <c r="U4" s="27"/>
      <c r="V4" s="27"/>
      <c r="W4" s="27"/>
      <c r="X4" s="27"/>
      <c r="Y4" s="27"/>
      <c r="Z4" s="27"/>
    </row>
    <row r="6" spans="1:26" x14ac:dyDescent="0.25">
      <c r="A6" s="180" t="s">
        <v>131</v>
      </c>
      <c r="B6" s="180"/>
      <c r="C6" s="180"/>
      <c r="D6" s="180"/>
      <c r="E6" s="180"/>
      <c r="F6" s="180"/>
      <c r="G6" s="180"/>
      <c r="H6" s="180"/>
      <c r="I6" s="180"/>
      <c r="J6" s="180"/>
      <c r="K6" s="180"/>
    </row>
    <row r="7" spans="1:26" x14ac:dyDescent="0.25">
      <c r="A7" s="50" t="s">
        <v>132</v>
      </c>
      <c r="B7" s="49"/>
      <c r="C7" s="51"/>
      <c r="D7" s="51"/>
      <c r="E7" s="51"/>
      <c r="F7" s="51"/>
      <c r="G7" s="51"/>
      <c r="H7" s="51"/>
      <c r="I7" s="51"/>
      <c r="J7" s="51"/>
      <c r="K7" s="28"/>
    </row>
    <row r="8" spans="1:26" x14ac:dyDescent="0.25">
      <c r="A8" s="49"/>
      <c r="B8" s="49"/>
      <c r="C8" s="51"/>
      <c r="D8" s="51"/>
      <c r="E8" s="51"/>
      <c r="F8" s="51"/>
      <c r="G8" s="51"/>
      <c r="H8" s="51"/>
      <c r="I8" s="51"/>
      <c r="J8" s="51"/>
      <c r="K8" s="28"/>
    </row>
    <row r="9" spans="1:26" x14ac:dyDescent="0.25">
      <c r="A9" s="180" t="s">
        <v>133</v>
      </c>
      <c r="B9" s="180"/>
      <c r="C9" s="180"/>
      <c r="D9" s="180"/>
      <c r="E9" s="180"/>
      <c r="F9" s="180"/>
      <c r="G9" s="180"/>
      <c r="H9" s="180"/>
      <c r="I9" s="180"/>
      <c r="J9" s="180"/>
      <c r="K9" s="180"/>
    </row>
    <row r="10" spans="1:26" x14ac:dyDescent="0.25">
      <c r="A10" s="28" t="s">
        <v>136</v>
      </c>
      <c r="B10" s="28"/>
      <c r="C10" s="26"/>
      <c r="D10" s="26"/>
      <c r="E10" s="26"/>
      <c r="F10" s="26"/>
      <c r="G10" s="26"/>
      <c r="H10" s="26"/>
      <c r="I10" s="26"/>
      <c r="J10" s="26"/>
      <c r="K10" s="28"/>
    </row>
    <row r="11" spans="1:26" x14ac:dyDescent="0.25">
      <c r="A11" s="28"/>
      <c r="B11" s="28"/>
      <c r="C11" s="26"/>
      <c r="D11" s="26"/>
      <c r="E11" s="26"/>
      <c r="F11" s="26"/>
      <c r="G11" s="26"/>
      <c r="H11" s="26"/>
      <c r="I11" s="26"/>
      <c r="J11" s="26"/>
      <c r="K11" s="28"/>
    </row>
    <row r="12" spans="1:26" x14ac:dyDescent="0.25">
      <c r="A12" s="189" t="s">
        <v>94</v>
      </c>
      <c r="B12" s="189"/>
      <c r="C12" s="189"/>
      <c r="D12" s="189"/>
      <c r="E12" s="189"/>
      <c r="F12" s="189"/>
      <c r="G12" s="190"/>
      <c r="H12" s="188" t="s">
        <v>92</v>
      </c>
      <c r="I12" s="188"/>
      <c r="J12" s="188"/>
      <c r="K12" s="188"/>
    </row>
    <row r="13" spans="1:26" ht="24" x14ac:dyDescent="0.25">
      <c r="A13" s="52" t="s">
        <v>145</v>
      </c>
      <c r="B13" s="53"/>
      <c r="C13" s="54" t="s">
        <v>146</v>
      </c>
      <c r="D13" s="54" t="s">
        <v>57</v>
      </c>
      <c r="E13" s="54" t="s">
        <v>58</v>
      </c>
      <c r="F13" s="55" t="s">
        <v>59</v>
      </c>
      <c r="G13" s="56" t="s">
        <v>61</v>
      </c>
      <c r="H13" s="54"/>
      <c r="I13" s="54"/>
      <c r="J13" s="54"/>
      <c r="K13" s="54" t="s">
        <v>22</v>
      </c>
    </row>
    <row r="14" spans="1:26" x14ac:dyDescent="0.25">
      <c r="A14" s="57" t="s">
        <v>60</v>
      </c>
      <c r="B14" s="57"/>
      <c r="C14" s="58"/>
      <c r="D14" s="59">
        <f>C14/43560</f>
        <v>0</v>
      </c>
      <c r="E14" s="60"/>
      <c r="F14" s="61">
        <f>0.05+0.009*E14</f>
        <v>0.05</v>
      </c>
      <c r="G14" s="62">
        <f>43560*1.25*F14*D14/12</f>
        <v>0</v>
      </c>
      <c r="H14" s="191" t="s">
        <v>96</v>
      </c>
      <c r="I14" s="191"/>
      <c r="J14" s="191"/>
      <c r="K14" s="63"/>
    </row>
    <row r="15" spans="1:26" ht="13.5" customHeight="1" x14ac:dyDescent="0.25">
      <c r="A15" s="40"/>
      <c r="B15" s="178" t="s">
        <v>174</v>
      </c>
      <c r="C15" s="178"/>
      <c r="D15" s="178"/>
      <c r="E15" s="178"/>
      <c r="F15" s="178"/>
      <c r="G15" s="64"/>
      <c r="H15" s="65"/>
      <c r="I15" s="66"/>
      <c r="J15" s="66"/>
      <c r="K15" s="67"/>
      <c r="U15" s="179" t="s">
        <v>151</v>
      </c>
      <c r="V15" s="179"/>
      <c r="W15" s="179"/>
      <c r="X15" s="179"/>
      <c r="Y15" s="179"/>
      <c r="Z15" s="179"/>
    </row>
    <row r="16" spans="1:26" x14ac:dyDescent="0.25">
      <c r="A16" s="40"/>
      <c r="B16" s="40"/>
      <c r="C16" s="68"/>
      <c r="D16" s="59"/>
      <c r="E16" s="69"/>
      <c r="F16" s="70" t="s">
        <v>189</v>
      </c>
      <c r="G16" s="71">
        <f>IF(G15&lt;&gt;0,G15,G14)</f>
        <v>0</v>
      </c>
      <c r="H16" s="65"/>
      <c r="I16" s="66"/>
      <c r="J16" s="66"/>
      <c r="K16" s="72" t="s">
        <v>22</v>
      </c>
    </row>
    <row r="17" spans="1:26" ht="13.5" customHeight="1" x14ac:dyDescent="0.25">
      <c r="A17" s="40"/>
      <c r="B17" s="40"/>
      <c r="C17" s="68"/>
      <c r="D17" s="59"/>
      <c r="E17" s="197" t="s">
        <v>172</v>
      </c>
      <c r="F17" s="197"/>
      <c r="G17" s="197"/>
      <c r="H17" s="197"/>
      <c r="I17" s="197"/>
      <c r="J17" s="197"/>
      <c r="K17" s="63"/>
    </row>
    <row r="18" spans="1:26" x14ac:dyDescent="0.25">
      <c r="A18" s="40"/>
      <c r="B18" s="40"/>
      <c r="C18" s="67"/>
      <c r="D18" s="67"/>
      <c r="E18" s="61"/>
      <c r="F18" s="73"/>
      <c r="G18" s="68"/>
      <c r="H18" s="73"/>
      <c r="I18" s="69"/>
      <c r="J18" s="69"/>
      <c r="K18" s="74" t="s">
        <v>112</v>
      </c>
    </row>
    <row r="19" spans="1:26" x14ac:dyDescent="0.25">
      <c r="A19" s="40"/>
      <c r="B19" s="40"/>
      <c r="C19" s="67"/>
      <c r="D19" s="67"/>
      <c r="E19" s="61"/>
      <c r="F19" s="73"/>
      <c r="G19" s="68"/>
      <c r="H19" s="73"/>
      <c r="I19" s="69"/>
      <c r="J19" s="69"/>
      <c r="K19" s="75"/>
    </row>
    <row r="20" spans="1:26" x14ac:dyDescent="0.25">
      <c r="A20" s="76" t="s">
        <v>147</v>
      </c>
      <c r="B20" s="77"/>
      <c r="C20" s="78"/>
      <c r="D20" s="78"/>
      <c r="E20" s="79"/>
      <c r="F20" s="80"/>
      <c r="G20" s="81"/>
      <c r="H20" s="80"/>
      <c r="I20" s="82"/>
      <c r="J20" s="82"/>
      <c r="K20" s="83"/>
    </row>
    <row r="21" spans="1:26" x14ac:dyDescent="0.25">
      <c r="A21" s="50" t="s">
        <v>93</v>
      </c>
      <c r="B21" s="40"/>
      <c r="C21" s="67"/>
      <c r="D21" s="67"/>
      <c r="E21" s="61"/>
      <c r="F21" s="73"/>
      <c r="G21" s="68"/>
      <c r="H21" s="73"/>
      <c r="I21" s="69"/>
      <c r="J21" s="69"/>
      <c r="K21" s="75"/>
    </row>
    <row r="22" spans="1:26" x14ac:dyDescent="0.25">
      <c r="A22" s="40"/>
      <c r="B22" s="40"/>
      <c r="C22" s="67"/>
      <c r="D22" s="67"/>
      <c r="E22" s="61"/>
      <c r="F22" s="73"/>
      <c r="G22" s="68"/>
      <c r="H22" s="73"/>
      <c r="I22" s="69"/>
      <c r="J22" s="69"/>
      <c r="K22" s="75"/>
    </row>
    <row r="23" spans="1:26" x14ac:dyDescent="0.25">
      <c r="A23" s="84" t="s">
        <v>143</v>
      </c>
      <c r="B23" s="85"/>
      <c r="C23" s="86"/>
      <c r="D23" s="86"/>
      <c r="E23" s="87"/>
      <c r="F23" s="88"/>
      <c r="G23" s="89"/>
      <c r="H23" s="88"/>
      <c r="I23" s="90"/>
      <c r="J23" s="90"/>
      <c r="K23" s="91"/>
    </row>
    <row r="24" spans="1:26" x14ac:dyDescent="0.25">
      <c r="A24" s="92"/>
      <c r="B24" s="41" t="s">
        <v>173</v>
      </c>
      <c r="C24" s="59"/>
      <c r="D24" s="59" t="s">
        <v>98</v>
      </c>
      <c r="E24" s="61"/>
      <c r="F24" s="73" t="s">
        <v>99</v>
      </c>
      <c r="G24" s="73"/>
      <c r="H24" s="73" t="s">
        <v>101</v>
      </c>
      <c r="I24" s="69"/>
      <c r="J24" s="192" t="s">
        <v>103</v>
      </c>
      <c r="K24" s="192"/>
    </row>
    <row r="25" spans="1:26" x14ac:dyDescent="0.25">
      <c r="A25" s="92" t="s">
        <v>95</v>
      </c>
      <c r="B25" s="61">
        <f>IF(K17&lt;&gt;0,K17,K14)</f>
        <v>0</v>
      </c>
      <c r="C25" s="59" t="s">
        <v>97</v>
      </c>
      <c r="D25" s="73">
        <v>3600</v>
      </c>
      <c r="E25" s="61" t="s">
        <v>97</v>
      </c>
      <c r="F25" s="73">
        <v>12</v>
      </c>
      <c r="G25" s="73" t="s">
        <v>100</v>
      </c>
      <c r="H25" s="73">
        <v>10</v>
      </c>
      <c r="I25" s="93" t="s">
        <v>102</v>
      </c>
      <c r="J25" s="94">
        <f>B25*D25*F25/H25</f>
        <v>0</v>
      </c>
      <c r="K25" s="95" t="s">
        <v>104</v>
      </c>
    </row>
    <row r="26" spans="1:26" x14ac:dyDescent="0.25">
      <c r="A26" s="40"/>
      <c r="B26" s="40"/>
      <c r="C26" s="67"/>
      <c r="D26" s="67"/>
      <c r="E26" s="61"/>
      <c r="F26" s="73"/>
      <c r="G26" s="68"/>
      <c r="H26" s="73"/>
      <c r="J26" s="69"/>
      <c r="K26" s="75"/>
    </row>
    <row r="27" spans="1:26" x14ac:dyDescent="0.25">
      <c r="A27" s="40"/>
      <c r="B27" s="40"/>
      <c r="C27" s="67"/>
      <c r="D27" s="67"/>
      <c r="E27" s="61"/>
      <c r="F27" s="73"/>
      <c r="G27" s="68"/>
      <c r="H27" s="73"/>
      <c r="I27" s="96" t="s">
        <v>105</v>
      </c>
      <c r="J27" s="97"/>
      <c r="K27" s="95" t="s">
        <v>104</v>
      </c>
    </row>
    <row r="28" spans="1:26" ht="13.8" x14ac:dyDescent="0.3">
      <c r="A28" s="40"/>
      <c r="B28" s="40"/>
      <c r="C28" s="67"/>
      <c r="D28" s="67"/>
      <c r="E28" s="61"/>
      <c r="F28" s="73"/>
      <c r="G28" s="68"/>
      <c r="H28" s="73"/>
      <c r="I28" s="69"/>
      <c r="J28" s="98" t="str">
        <f>IF(J27&gt;=J25,"OK","!")</f>
        <v>OK</v>
      </c>
      <c r="K28" s="75"/>
    </row>
    <row r="29" spans="1:26" ht="13.8" x14ac:dyDescent="0.3">
      <c r="A29" s="40"/>
      <c r="B29" s="40"/>
      <c r="C29" s="67"/>
      <c r="D29" s="67"/>
      <c r="E29" s="61"/>
      <c r="F29" s="73"/>
      <c r="G29" s="68"/>
      <c r="H29" s="73"/>
      <c r="I29" s="69"/>
      <c r="J29" s="98"/>
      <c r="K29" s="75"/>
      <c r="U29" s="181" t="s">
        <v>152</v>
      </c>
      <c r="V29" s="181"/>
      <c r="W29" s="181"/>
      <c r="X29" s="181"/>
      <c r="Y29" s="181"/>
      <c r="Z29" s="181"/>
    </row>
    <row r="30" spans="1:26" x14ac:dyDescent="0.25">
      <c r="A30" s="76" t="s">
        <v>113</v>
      </c>
      <c r="B30" s="77"/>
      <c r="C30" s="78"/>
      <c r="D30" s="78"/>
      <c r="E30" s="79"/>
      <c r="F30" s="80"/>
      <c r="G30" s="81"/>
      <c r="H30" s="80"/>
      <c r="I30" s="82"/>
      <c r="J30" s="82"/>
      <c r="K30" s="83"/>
      <c r="U30" s="181"/>
      <c r="V30" s="181"/>
      <c r="W30" s="181"/>
      <c r="X30" s="181"/>
      <c r="Y30" s="181"/>
      <c r="Z30" s="181"/>
    </row>
    <row r="31" spans="1:26" x14ac:dyDescent="0.25">
      <c r="A31" s="99" t="s">
        <v>192</v>
      </c>
      <c r="B31" s="40"/>
      <c r="C31" s="67"/>
      <c r="D31" s="59" t="s">
        <v>190</v>
      </c>
      <c r="E31" s="61"/>
      <c r="F31" s="73"/>
      <c r="G31" s="68"/>
      <c r="H31" s="73"/>
      <c r="I31" s="69"/>
      <c r="J31" s="69"/>
      <c r="K31" s="75"/>
    </row>
    <row r="32" spans="1:26" x14ac:dyDescent="0.25">
      <c r="A32" s="50"/>
      <c r="B32" s="50"/>
      <c r="C32" s="59"/>
      <c r="D32" s="59" t="s">
        <v>191</v>
      </c>
      <c r="E32" s="100" t="s">
        <v>100</v>
      </c>
      <c r="F32" s="73" t="s">
        <v>185</v>
      </c>
      <c r="G32" s="22" t="s">
        <v>97</v>
      </c>
      <c r="H32" s="73" t="s">
        <v>199</v>
      </c>
      <c r="I32" s="75"/>
      <c r="J32" s="75"/>
      <c r="K32" s="75"/>
    </row>
    <row r="33" spans="1:11" x14ac:dyDescent="0.25">
      <c r="A33" s="50"/>
      <c r="B33" s="50"/>
      <c r="C33" s="59"/>
      <c r="D33" s="59" t="s">
        <v>186</v>
      </c>
      <c r="E33" s="100"/>
      <c r="F33" s="73" t="s">
        <v>187</v>
      </c>
      <c r="G33" s="73"/>
      <c r="H33" s="73"/>
      <c r="I33" s="75"/>
      <c r="J33" s="75"/>
      <c r="K33" s="75"/>
    </row>
    <row r="34" spans="1:11" x14ac:dyDescent="0.25">
      <c r="A34" s="50"/>
      <c r="B34" s="50"/>
      <c r="C34" s="101" t="s">
        <v>188</v>
      </c>
      <c r="D34" s="73">
        <f>G16</f>
        <v>0</v>
      </c>
      <c r="E34" s="100" t="s">
        <v>201</v>
      </c>
      <c r="F34" s="73">
        <f>J27</f>
        <v>0</v>
      </c>
      <c r="G34" s="22" t="s">
        <v>97</v>
      </c>
      <c r="H34" s="102">
        <v>0.35</v>
      </c>
      <c r="I34" s="103" t="s">
        <v>202</v>
      </c>
      <c r="J34" s="59" t="e">
        <f>D34/(F34*H34)</f>
        <v>#DIV/0!</v>
      </c>
      <c r="K34" s="75" t="s">
        <v>124</v>
      </c>
    </row>
    <row r="35" spans="1:11" x14ac:dyDescent="0.25">
      <c r="A35" s="50"/>
      <c r="B35" s="40"/>
      <c r="C35" s="67"/>
      <c r="D35" s="67"/>
      <c r="E35" s="61"/>
      <c r="F35" s="73"/>
      <c r="G35" s="68"/>
      <c r="H35" s="73"/>
      <c r="I35" s="69"/>
      <c r="J35" s="69"/>
      <c r="K35" s="75"/>
    </row>
    <row r="36" spans="1:11" x14ac:dyDescent="0.25">
      <c r="A36" s="40"/>
      <c r="B36" s="40"/>
      <c r="C36" s="59"/>
      <c r="D36" s="59" t="s">
        <v>106</v>
      </c>
      <c r="E36" s="61" t="s">
        <v>107</v>
      </c>
      <c r="F36" s="73" t="s">
        <v>153</v>
      </c>
      <c r="G36" s="73" t="s">
        <v>62</v>
      </c>
      <c r="H36" s="103" t="s">
        <v>102</v>
      </c>
      <c r="I36" s="93" t="s">
        <v>108</v>
      </c>
      <c r="J36" s="75"/>
      <c r="K36" s="75"/>
    </row>
    <row r="37" spans="1:11" x14ac:dyDescent="0.25">
      <c r="A37" s="40"/>
      <c r="B37" s="40"/>
      <c r="C37" s="59"/>
      <c r="D37" s="59" t="s">
        <v>23</v>
      </c>
      <c r="E37" s="61" t="s">
        <v>23</v>
      </c>
      <c r="F37" s="73" t="s">
        <v>23</v>
      </c>
      <c r="G37" s="73"/>
      <c r="H37" s="73"/>
      <c r="I37" s="75" t="s">
        <v>109</v>
      </c>
      <c r="J37" s="75"/>
      <c r="K37" s="75"/>
    </row>
    <row r="38" spans="1:11" ht="13.8" x14ac:dyDescent="0.3">
      <c r="A38" s="40"/>
      <c r="B38" s="40"/>
      <c r="C38" s="101" t="s">
        <v>110</v>
      </c>
      <c r="D38" s="104"/>
      <c r="E38" s="104"/>
      <c r="F38" s="63"/>
      <c r="G38" s="102">
        <v>0.35</v>
      </c>
      <c r="H38" s="73"/>
      <c r="I38" s="73">
        <f>D38*E38*F38*G38</f>
        <v>0</v>
      </c>
      <c r="J38" s="98" t="str">
        <f>IF(I38=0,"NA",IF(I38&gt;=$G$16,"OK","!"))</f>
        <v>NA</v>
      </c>
      <c r="K38" s="105" t="s">
        <v>193</v>
      </c>
    </row>
    <row r="39" spans="1:11" x14ac:dyDescent="0.25">
      <c r="A39" s="40"/>
      <c r="B39" s="40"/>
      <c r="C39" s="59"/>
      <c r="D39" s="106"/>
      <c r="E39" s="106"/>
      <c r="F39" s="59"/>
      <c r="G39" s="102"/>
      <c r="H39" s="73"/>
      <c r="I39" s="73"/>
      <c r="J39" s="75"/>
      <c r="K39" s="107"/>
    </row>
    <row r="40" spans="1:11" x14ac:dyDescent="0.25">
      <c r="A40" s="40"/>
      <c r="B40" s="40"/>
      <c r="C40" s="59"/>
      <c r="D40" s="106"/>
      <c r="E40" s="106" t="s">
        <v>85</v>
      </c>
      <c r="F40" s="73" t="s">
        <v>153</v>
      </c>
      <c r="G40" s="73" t="s">
        <v>62</v>
      </c>
      <c r="H40" s="103" t="s">
        <v>102</v>
      </c>
      <c r="I40" s="93" t="s">
        <v>108</v>
      </c>
      <c r="J40" s="75"/>
      <c r="K40" s="107"/>
    </row>
    <row r="41" spans="1:11" x14ac:dyDescent="0.25">
      <c r="A41" s="40"/>
      <c r="B41" s="40"/>
      <c r="C41" s="59"/>
      <c r="D41" s="106"/>
      <c r="E41" s="106" t="s">
        <v>87</v>
      </c>
      <c r="F41" s="73" t="s">
        <v>23</v>
      </c>
      <c r="G41" s="73"/>
      <c r="H41" s="73"/>
      <c r="I41" s="75" t="s">
        <v>109</v>
      </c>
      <c r="J41" s="75"/>
      <c r="K41" s="107"/>
    </row>
    <row r="42" spans="1:11" ht="13.8" x14ac:dyDescent="0.3">
      <c r="A42" s="40"/>
      <c r="B42" s="40"/>
      <c r="C42" s="101" t="s">
        <v>111</v>
      </c>
      <c r="D42" s="106"/>
      <c r="E42" s="108"/>
      <c r="F42" s="63"/>
      <c r="G42" s="102">
        <v>0.35</v>
      </c>
      <c r="H42" s="73"/>
      <c r="I42" s="73">
        <f>E42*F42*G42</f>
        <v>0</v>
      </c>
      <c r="J42" s="98" t="str">
        <f>IF(I42=0,"NA",IF(I42&gt;=$G$16,"OK","!"))</f>
        <v>NA</v>
      </c>
      <c r="K42" s="105" t="s">
        <v>194</v>
      </c>
    </row>
    <row r="43" spans="1:11" x14ac:dyDescent="0.25">
      <c r="A43" s="40"/>
      <c r="B43" s="40"/>
      <c r="C43" s="59"/>
      <c r="D43" s="106"/>
      <c r="E43" s="106"/>
      <c r="F43" s="59"/>
      <c r="G43" s="102"/>
      <c r="H43" s="73"/>
      <c r="I43" s="73"/>
      <c r="J43" s="75"/>
      <c r="K43" s="107"/>
    </row>
    <row r="44" spans="1:11" x14ac:dyDescent="0.25">
      <c r="A44" s="196" t="s">
        <v>159</v>
      </c>
      <c r="B44" s="196"/>
      <c r="C44" s="196"/>
      <c r="D44" s="196"/>
      <c r="E44" s="196"/>
      <c r="F44" s="196"/>
      <c r="G44" s="196"/>
      <c r="H44" s="196"/>
      <c r="I44" s="93" t="s">
        <v>108</v>
      </c>
      <c r="J44" s="75"/>
      <c r="K44" s="107"/>
    </row>
    <row r="45" spans="1:11" x14ac:dyDescent="0.25">
      <c r="A45" s="40"/>
      <c r="B45" s="40"/>
      <c r="C45" s="59"/>
      <c r="D45" s="106"/>
      <c r="E45" s="106"/>
      <c r="F45" s="59"/>
      <c r="G45" s="102"/>
      <c r="H45" s="73"/>
      <c r="I45" s="75" t="s">
        <v>109</v>
      </c>
      <c r="J45" s="75"/>
      <c r="K45" s="107"/>
    </row>
    <row r="46" spans="1:11" ht="13.8" x14ac:dyDescent="0.3">
      <c r="A46" s="40"/>
      <c r="B46" s="40"/>
      <c r="C46" s="101" t="s">
        <v>161</v>
      </c>
      <c r="D46" s="59"/>
      <c r="E46" s="61"/>
      <c r="F46" s="73"/>
      <c r="G46" s="73"/>
      <c r="H46" s="94" t="s">
        <v>154</v>
      </c>
      <c r="I46" s="108"/>
      <c r="J46" s="98" t="str">
        <f>IF(I46=0,"NA",IF(I46&gt;=$G$16,"OK","!"))</f>
        <v>NA</v>
      </c>
      <c r="K46" s="105" t="s">
        <v>195</v>
      </c>
    </row>
    <row r="47" spans="1:11" x14ac:dyDescent="0.25">
      <c r="A47" s="109"/>
      <c r="B47" s="109"/>
      <c r="C47" s="110" t="s">
        <v>164</v>
      </c>
      <c r="D47" s="67"/>
      <c r="E47" s="61"/>
      <c r="F47" s="73"/>
      <c r="G47" s="68"/>
      <c r="H47" s="73"/>
      <c r="I47" s="68"/>
      <c r="J47" s="69"/>
      <c r="K47" s="75"/>
    </row>
    <row r="48" spans="1:11" x14ac:dyDescent="0.25">
      <c r="A48" s="84" t="s">
        <v>114</v>
      </c>
      <c r="B48" s="85"/>
      <c r="C48" s="86"/>
      <c r="D48" s="86"/>
      <c r="E48" s="87"/>
      <c r="F48" s="88"/>
      <c r="G48" s="89"/>
      <c r="H48" s="88"/>
      <c r="I48" s="89"/>
      <c r="J48" s="90"/>
      <c r="K48" s="91"/>
    </row>
    <row r="49" spans="1:11" x14ac:dyDescent="0.25">
      <c r="A49" s="40"/>
      <c r="B49" s="40"/>
      <c r="C49" s="59" t="s">
        <v>17</v>
      </c>
      <c r="D49" s="59"/>
      <c r="E49" s="61"/>
      <c r="F49" s="73"/>
      <c r="G49" s="73"/>
      <c r="H49" s="73"/>
      <c r="I49" s="73" t="s">
        <v>117</v>
      </c>
      <c r="J49" s="69"/>
      <c r="K49" s="75"/>
    </row>
    <row r="50" spans="1:11" x14ac:dyDescent="0.25">
      <c r="A50" s="40"/>
      <c r="B50" s="40"/>
      <c r="C50" s="59" t="s">
        <v>109</v>
      </c>
      <c r="D50" s="59" t="s">
        <v>100</v>
      </c>
      <c r="E50" s="61" t="s">
        <v>115</v>
      </c>
      <c r="F50" s="73" t="s">
        <v>100</v>
      </c>
      <c r="G50" s="73" t="s">
        <v>116</v>
      </c>
      <c r="H50" s="73"/>
      <c r="I50" s="73" t="s">
        <v>22</v>
      </c>
      <c r="J50" s="69"/>
      <c r="K50" s="75"/>
    </row>
    <row r="51" spans="1:11" x14ac:dyDescent="0.25">
      <c r="A51" s="40"/>
      <c r="B51" s="111" t="s">
        <v>118</v>
      </c>
      <c r="C51" s="73">
        <f>G14</f>
        <v>0</v>
      </c>
      <c r="D51" s="59" t="s">
        <v>100</v>
      </c>
      <c r="E51" s="61">
        <v>48</v>
      </c>
      <c r="F51" s="73" t="s">
        <v>100</v>
      </c>
      <c r="G51" s="73">
        <v>3600</v>
      </c>
      <c r="H51" s="103" t="s">
        <v>102</v>
      </c>
      <c r="I51" s="112">
        <f>C51/E51/G51</f>
        <v>0</v>
      </c>
      <c r="J51" s="69"/>
      <c r="K51" s="75"/>
    </row>
    <row r="52" spans="1:11" x14ac:dyDescent="0.25">
      <c r="A52" s="40"/>
      <c r="B52" s="111"/>
      <c r="C52" s="73"/>
      <c r="D52" s="59"/>
      <c r="E52" s="61"/>
      <c r="F52" s="73"/>
      <c r="G52" s="73"/>
      <c r="H52" s="103"/>
      <c r="I52" s="112"/>
      <c r="J52" s="69"/>
      <c r="K52" s="75"/>
    </row>
    <row r="53" spans="1:11" x14ac:dyDescent="0.25">
      <c r="A53" s="40"/>
      <c r="B53" s="111"/>
      <c r="C53" s="73"/>
      <c r="D53" s="59"/>
      <c r="E53" s="61" t="s">
        <v>85</v>
      </c>
      <c r="F53" s="73" t="s">
        <v>120</v>
      </c>
      <c r="G53" s="73" t="s">
        <v>122</v>
      </c>
      <c r="H53" s="103"/>
      <c r="I53" s="112" t="s">
        <v>121</v>
      </c>
      <c r="J53" s="69"/>
      <c r="K53" s="75"/>
    </row>
    <row r="54" spans="1:11" x14ac:dyDescent="0.25">
      <c r="A54" s="40"/>
      <c r="B54" s="111"/>
      <c r="C54" s="73"/>
      <c r="D54" s="59"/>
      <c r="E54" s="61" t="s">
        <v>87</v>
      </c>
      <c r="G54" s="22" t="s">
        <v>23</v>
      </c>
      <c r="H54" s="103"/>
      <c r="I54" s="112" t="s">
        <v>23</v>
      </c>
      <c r="J54" s="69"/>
      <c r="K54" s="75"/>
    </row>
    <row r="55" spans="1:11" x14ac:dyDescent="0.25">
      <c r="A55" s="193" t="s">
        <v>119</v>
      </c>
      <c r="B55" s="193"/>
      <c r="C55" s="193"/>
      <c r="D55" s="193"/>
      <c r="E55" s="108"/>
      <c r="F55" s="113">
        <v>0.1</v>
      </c>
      <c r="G55" s="73">
        <v>2</v>
      </c>
      <c r="H55" s="103" t="s">
        <v>102</v>
      </c>
      <c r="I55" s="73">
        <f>E55*F55/G55</f>
        <v>0</v>
      </c>
      <c r="J55" s="69"/>
      <c r="K55" s="75"/>
    </row>
    <row r="56" spans="1:11" x14ac:dyDescent="0.25">
      <c r="A56" s="40"/>
      <c r="B56" s="40"/>
      <c r="C56" s="67"/>
      <c r="D56" s="67"/>
      <c r="E56" s="61"/>
      <c r="F56" s="73"/>
      <c r="G56" s="68"/>
      <c r="H56" s="73"/>
      <c r="I56" s="68"/>
      <c r="J56" s="69"/>
      <c r="K56" s="75"/>
    </row>
    <row r="57" spans="1:11" ht="13.8" x14ac:dyDescent="0.3">
      <c r="A57" s="40"/>
      <c r="B57" s="40"/>
      <c r="C57" s="67"/>
      <c r="D57" s="67"/>
      <c r="E57" s="61"/>
      <c r="F57" s="73"/>
      <c r="G57" s="68"/>
      <c r="H57" s="94" t="s">
        <v>123</v>
      </c>
      <c r="I57" s="108"/>
      <c r="J57" s="75" t="s">
        <v>124</v>
      </c>
      <c r="K57" s="98" t="str">
        <f>IF(I57=0," ",IF(I57&gt;=I55,"OK","!"))</f>
        <v xml:space="preserve"> </v>
      </c>
    </row>
    <row r="58" spans="1:11" x14ac:dyDescent="0.25">
      <c r="A58" s="40"/>
      <c r="B58" s="40"/>
      <c r="C58" s="59" t="s">
        <v>175</v>
      </c>
      <c r="D58" s="67"/>
      <c r="E58" s="61"/>
      <c r="F58" s="73"/>
      <c r="G58" s="68"/>
      <c r="H58" s="73"/>
      <c r="I58" s="68"/>
      <c r="J58" s="69"/>
      <c r="K58" s="75"/>
    </row>
    <row r="59" spans="1:11" x14ac:dyDescent="0.25">
      <c r="A59" s="40"/>
      <c r="B59" s="40"/>
      <c r="C59" s="59" t="s">
        <v>125</v>
      </c>
      <c r="D59" s="59" t="s">
        <v>100</v>
      </c>
      <c r="E59" s="61" t="s">
        <v>97</v>
      </c>
      <c r="F59" s="61" t="s">
        <v>100</v>
      </c>
      <c r="G59" s="68"/>
      <c r="H59" s="73"/>
      <c r="I59" s="68"/>
      <c r="J59" s="69"/>
      <c r="K59" s="75"/>
    </row>
    <row r="60" spans="1:11" x14ac:dyDescent="0.25">
      <c r="A60" s="40"/>
      <c r="B60" s="40"/>
      <c r="C60" s="22" t="s">
        <v>126</v>
      </c>
      <c r="D60" s="59" t="s">
        <v>163</v>
      </c>
      <c r="E60" s="106">
        <v>12</v>
      </c>
      <c r="F60" s="22" t="s">
        <v>128</v>
      </c>
      <c r="G60" s="68"/>
      <c r="H60" s="114" t="s">
        <v>162</v>
      </c>
      <c r="I60" s="68"/>
      <c r="J60" s="69"/>
      <c r="K60" s="75"/>
    </row>
    <row r="61" spans="1:11" ht="12.75" customHeight="1" x14ac:dyDescent="0.25">
      <c r="A61" s="194" t="s">
        <v>130</v>
      </c>
      <c r="B61" s="194"/>
      <c r="C61" s="22" t="s">
        <v>109</v>
      </c>
      <c r="D61" s="59" t="s">
        <v>101</v>
      </c>
      <c r="E61" s="59" t="s">
        <v>127</v>
      </c>
      <c r="F61" s="61" t="s">
        <v>87</v>
      </c>
      <c r="G61" s="103" t="s">
        <v>102</v>
      </c>
      <c r="H61" s="73"/>
      <c r="I61" s="68"/>
      <c r="J61" s="69"/>
      <c r="K61" s="75"/>
    </row>
    <row r="62" spans="1:11" x14ac:dyDescent="0.25">
      <c r="A62" s="194"/>
      <c r="B62" s="194"/>
      <c r="C62" s="108"/>
      <c r="D62" s="63"/>
      <c r="E62" s="106">
        <v>12</v>
      </c>
      <c r="F62" s="108"/>
      <c r="G62" s="102" t="s">
        <v>102</v>
      </c>
      <c r="H62" s="102" t="e">
        <f>C62/D62*E62/F62</f>
        <v>#DIV/0!</v>
      </c>
      <c r="I62" s="114" t="s">
        <v>129</v>
      </c>
      <c r="J62" s="115"/>
      <c r="K62" s="75"/>
    </row>
    <row r="63" spans="1:11" x14ac:dyDescent="0.25">
      <c r="A63" s="40"/>
      <c r="B63" s="40"/>
      <c r="C63" s="67"/>
      <c r="D63" s="67"/>
      <c r="E63" s="61"/>
      <c r="F63" s="73"/>
      <c r="G63" s="68"/>
      <c r="H63" s="73"/>
      <c r="I63" s="68"/>
      <c r="J63" s="69"/>
      <c r="K63" s="75"/>
    </row>
    <row r="64" spans="1:11" x14ac:dyDescent="0.25">
      <c r="A64" s="40"/>
      <c r="B64" s="40"/>
      <c r="C64" s="195" t="s">
        <v>176</v>
      </c>
      <c r="D64" s="195"/>
      <c r="E64" s="195"/>
      <c r="F64" s="195"/>
      <c r="G64" s="195"/>
      <c r="H64" s="195"/>
      <c r="I64" s="195"/>
      <c r="J64" s="195"/>
      <c r="K64" s="195"/>
    </row>
    <row r="65" spans="1:11" x14ac:dyDescent="0.25">
      <c r="A65" s="40"/>
      <c r="B65" s="40"/>
      <c r="C65" s="116" t="s">
        <v>90</v>
      </c>
      <c r="D65" s="116" t="s">
        <v>90</v>
      </c>
      <c r="E65" s="117"/>
      <c r="F65" s="118"/>
      <c r="G65" s="119"/>
      <c r="H65" s="118"/>
      <c r="I65" s="120"/>
      <c r="J65" s="120"/>
      <c r="K65" s="121"/>
    </row>
    <row r="66" spans="1:11" x14ac:dyDescent="0.25">
      <c r="A66" s="40"/>
      <c r="B66" s="40"/>
      <c r="C66" s="122" t="s">
        <v>85</v>
      </c>
      <c r="D66" s="122" t="s">
        <v>85</v>
      </c>
      <c r="E66" s="185" t="s">
        <v>91</v>
      </c>
      <c r="F66" s="186"/>
      <c r="G66" s="186"/>
      <c r="H66" s="186"/>
      <c r="I66" s="186"/>
      <c r="J66" s="186"/>
      <c r="K66" s="187"/>
    </row>
    <row r="67" spans="1:11" x14ac:dyDescent="0.25">
      <c r="A67" s="40"/>
      <c r="B67" s="40"/>
      <c r="C67" s="123" t="s">
        <v>86</v>
      </c>
      <c r="D67" s="123" t="s">
        <v>87</v>
      </c>
      <c r="E67" s="124">
        <v>1</v>
      </c>
      <c r="F67" s="124">
        <v>0.9</v>
      </c>
      <c r="G67" s="124">
        <v>0.8</v>
      </c>
      <c r="H67" s="124">
        <v>0.7</v>
      </c>
      <c r="I67" s="124">
        <v>0.6</v>
      </c>
      <c r="J67" s="124">
        <v>0.5</v>
      </c>
      <c r="K67" s="124">
        <v>0.4</v>
      </c>
    </row>
    <row r="68" spans="1:11" x14ac:dyDescent="0.25">
      <c r="A68" s="40"/>
      <c r="B68" s="40"/>
      <c r="C68" s="125">
        <v>0.01</v>
      </c>
      <c r="D68" s="126">
        <f>C68*43560</f>
        <v>435.6</v>
      </c>
      <c r="E68" s="127">
        <f t="shared" ref="E68:K78" si="0">E$79*$C68/$C$79</f>
        <v>1.8240000000000003E-2</v>
      </c>
      <c r="F68" s="127">
        <f t="shared" si="0"/>
        <v>1.7440000000000001E-2</v>
      </c>
      <c r="G68" s="127">
        <f t="shared" si="0"/>
        <v>1.6420000000000001E-2</v>
      </c>
      <c r="H68" s="127">
        <f t="shared" si="0"/>
        <v>1.532E-2</v>
      </c>
      <c r="I68" s="127">
        <f t="shared" si="0"/>
        <v>1.3100000000000001E-2</v>
      </c>
      <c r="J68" s="127">
        <f t="shared" si="0"/>
        <v>1.206E-2</v>
      </c>
      <c r="K68" s="127">
        <f t="shared" si="0"/>
        <v>9.1999999999999998E-3</v>
      </c>
    </row>
    <row r="69" spans="1:11" x14ac:dyDescent="0.25">
      <c r="A69" s="40"/>
      <c r="B69" s="40"/>
      <c r="C69" s="125">
        <v>0.02</v>
      </c>
      <c r="D69" s="126">
        <f t="shared" ref="D69:D79" si="1">C69*43560</f>
        <v>871.2</v>
      </c>
      <c r="E69" s="127">
        <f t="shared" si="0"/>
        <v>3.6480000000000005E-2</v>
      </c>
      <c r="F69" s="127">
        <f t="shared" si="0"/>
        <v>3.4880000000000001E-2</v>
      </c>
      <c r="G69" s="127">
        <f t="shared" si="0"/>
        <v>3.2840000000000001E-2</v>
      </c>
      <c r="H69" s="127">
        <f t="shared" si="0"/>
        <v>3.0640000000000001E-2</v>
      </c>
      <c r="I69" s="127">
        <f t="shared" si="0"/>
        <v>2.6200000000000001E-2</v>
      </c>
      <c r="J69" s="127">
        <f t="shared" si="0"/>
        <v>2.4119999999999999E-2</v>
      </c>
      <c r="K69" s="127">
        <f t="shared" si="0"/>
        <v>1.84E-2</v>
      </c>
    </row>
    <row r="70" spans="1:11" x14ac:dyDescent="0.25">
      <c r="A70" s="40"/>
      <c r="B70" s="40"/>
      <c r="C70" s="125">
        <v>0.05</v>
      </c>
      <c r="D70" s="126">
        <f t="shared" si="1"/>
        <v>2178</v>
      </c>
      <c r="E70" s="127">
        <f t="shared" si="0"/>
        <v>9.1200000000000003E-2</v>
      </c>
      <c r="F70" s="127">
        <f t="shared" si="0"/>
        <v>8.72E-2</v>
      </c>
      <c r="G70" s="127">
        <f t="shared" si="0"/>
        <v>8.2100000000000006E-2</v>
      </c>
      <c r="H70" s="127">
        <f t="shared" si="0"/>
        <v>7.6600000000000001E-2</v>
      </c>
      <c r="I70" s="127">
        <f t="shared" si="0"/>
        <v>6.5500000000000003E-2</v>
      </c>
      <c r="J70" s="127">
        <f t="shared" si="0"/>
        <v>6.0299999999999999E-2</v>
      </c>
      <c r="K70" s="127">
        <f t="shared" si="0"/>
        <v>4.6000000000000006E-2</v>
      </c>
    </row>
    <row r="71" spans="1:11" x14ac:dyDescent="0.25">
      <c r="A71" s="40"/>
      <c r="B71" s="40"/>
      <c r="C71" s="125">
        <v>0.1</v>
      </c>
      <c r="D71" s="126">
        <f t="shared" si="1"/>
        <v>4356</v>
      </c>
      <c r="E71" s="128">
        <f t="shared" si="0"/>
        <v>0.18240000000000001</v>
      </c>
      <c r="F71" s="128">
        <f t="shared" si="0"/>
        <v>0.1744</v>
      </c>
      <c r="G71" s="128">
        <f t="shared" si="0"/>
        <v>0.16420000000000001</v>
      </c>
      <c r="H71" s="128">
        <f t="shared" si="0"/>
        <v>0.1532</v>
      </c>
      <c r="I71" s="128">
        <f t="shared" si="0"/>
        <v>0.13100000000000001</v>
      </c>
      <c r="J71" s="128">
        <f t="shared" si="0"/>
        <v>0.1206</v>
      </c>
      <c r="K71" s="127">
        <f t="shared" si="0"/>
        <v>9.2000000000000012E-2</v>
      </c>
    </row>
    <row r="72" spans="1:11" x14ac:dyDescent="0.25">
      <c r="A72" s="40"/>
      <c r="B72" s="40"/>
      <c r="C72" s="125">
        <v>0.15</v>
      </c>
      <c r="D72" s="126">
        <f t="shared" si="1"/>
        <v>6534</v>
      </c>
      <c r="E72" s="128">
        <f t="shared" si="0"/>
        <v>0.27360000000000001</v>
      </c>
      <c r="F72" s="128">
        <f t="shared" si="0"/>
        <v>0.2616</v>
      </c>
      <c r="G72" s="128">
        <f t="shared" si="0"/>
        <v>0.24629999999999996</v>
      </c>
      <c r="H72" s="128">
        <f t="shared" si="0"/>
        <v>0.2298</v>
      </c>
      <c r="I72" s="128">
        <f t="shared" si="0"/>
        <v>0.19650000000000001</v>
      </c>
      <c r="J72" s="128">
        <f t="shared" si="0"/>
        <v>0.18089999999999998</v>
      </c>
      <c r="K72" s="128">
        <f t="shared" si="0"/>
        <v>0.13800000000000001</v>
      </c>
    </row>
    <row r="73" spans="1:11" x14ac:dyDescent="0.25">
      <c r="A73" s="40"/>
      <c r="B73" s="40"/>
      <c r="C73" s="125">
        <v>0.2</v>
      </c>
      <c r="D73" s="126">
        <f t="shared" si="1"/>
        <v>8712</v>
      </c>
      <c r="E73" s="128">
        <f t="shared" si="0"/>
        <v>0.36480000000000001</v>
      </c>
      <c r="F73" s="128">
        <f t="shared" si="0"/>
        <v>0.3488</v>
      </c>
      <c r="G73" s="128">
        <f t="shared" si="0"/>
        <v>0.32840000000000003</v>
      </c>
      <c r="H73" s="128">
        <f t="shared" si="0"/>
        <v>0.30640000000000001</v>
      </c>
      <c r="I73" s="128">
        <f t="shared" si="0"/>
        <v>0.26200000000000001</v>
      </c>
      <c r="J73" s="128">
        <f t="shared" si="0"/>
        <v>0.2412</v>
      </c>
      <c r="K73" s="128">
        <f t="shared" si="0"/>
        <v>0.18400000000000002</v>
      </c>
    </row>
    <row r="74" spans="1:11" x14ac:dyDescent="0.25">
      <c r="A74" s="40"/>
      <c r="B74" s="40"/>
      <c r="C74" s="125">
        <v>0.25</v>
      </c>
      <c r="D74" s="126">
        <f t="shared" si="1"/>
        <v>10890</v>
      </c>
      <c r="E74" s="128">
        <f t="shared" si="0"/>
        <v>0.45600000000000002</v>
      </c>
      <c r="F74" s="128">
        <f t="shared" si="0"/>
        <v>0.436</v>
      </c>
      <c r="G74" s="128">
        <f t="shared" si="0"/>
        <v>0.41049999999999998</v>
      </c>
      <c r="H74" s="128">
        <f t="shared" si="0"/>
        <v>0.38300000000000001</v>
      </c>
      <c r="I74" s="128">
        <f t="shared" si="0"/>
        <v>0.32750000000000001</v>
      </c>
      <c r="J74" s="128">
        <f t="shared" si="0"/>
        <v>0.30149999999999999</v>
      </c>
      <c r="K74" s="128">
        <f t="shared" si="0"/>
        <v>0.23</v>
      </c>
    </row>
    <row r="75" spans="1:11" x14ac:dyDescent="0.25">
      <c r="A75" s="40"/>
      <c r="B75" s="40"/>
      <c r="C75" s="125">
        <v>0.3</v>
      </c>
      <c r="D75" s="126">
        <f t="shared" si="1"/>
        <v>13068</v>
      </c>
      <c r="E75" s="128">
        <f t="shared" si="0"/>
        <v>0.54720000000000002</v>
      </c>
      <c r="F75" s="128">
        <f t="shared" si="0"/>
        <v>0.5232</v>
      </c>
      <c r="G75" s="128">
        <f t="shared" si="0"/>
        <v>0.49259999999999993</v>
      </c>
      <c r="H75" s="128">
        <f t="shared" si="0"/>
        <v>0.45960000000000001</v>
      </c>
      <c r="I75" s="128">
        <f t="shared" si="0"/>
        <v>0.39300000000000002</v>
      </c>
      <c r="J75" s="128">
        <f t="shared" si="0"/>
        <v>0.36179999999999995</v>
      </c>
      <c r="K75" s="128">
        <f t="shared" si="0"/>
        <v>0.27600000000000002</v>
      </c>
    </row>
    <row r="76" spans="1:11" x14ac:dyDescent="0.25">
      <c r="A76" s="40"/>
      <c r="B76" s="40"/>
      <c r="C76" s="125">
        <v>0.35</v>
      </c>
      <c r="D76" s="126">
        <f t="shared" si="1"/>
        <v>15245.999999999998</v>
      </c>
      <c r="E76" s="128">
        <f t="shared" si="0"/>
        <v>0.63839999999999997</v>
      </c>
      <c r="F76" s="128">
        <f t="shared" si="0"/>
        <v>0.61039999999999994</v>
      </c>
      <c r="G76" s="128">
        <f t="shared" si="0"/>
        <v>0.57469999999999988</v>
      </c>
      <c r="H76" s="128">
        <f t="shared" si="0"/>
        <v>0.53620000000000001</v>
      </c>
      <c r="I76" s="128">
        <f t="shared" si="0"/>
        <v>0.45849999999999996</v>
      </c>
      <c r="J76" s="128">
        <f t="shared" si="0"/>
        <v>0.42209999999999998</v>
      </c>
      <c r="K76" s="128">
        <f t="shared" si="0"/>
        <v>0.32200000000000001</v>
      </c>
    </row>
    <row r="77" spans="1:11" x14ac:dyDescent="0.25">
      <c r="A77" s="40"/>
      <c r="B77" s="40"/>
      <c r="C77" s="125">
        <v>0.4</v>
      </c>
      <c r="D77" s="126">
        <f t="shared" si="1"/>
        <v>17424</v>
      </c>
      <c r="E77" s="128">
        <f t="shared" si="0"/>
        <v>0.72960000000000003</v>
      </c>
      <c r="F77" s="128">
        <f t="shared" si="0"/>
        <v>0.6976</v>
      </c>
      <c r="G77" s="128">
        <f t="shared" si="0"/>
        <v>0.65680000000000005</v>
      </c>
      <c r="H77" s="128">
        <f t="shared" si="0"/>
        <v>0.61280000000000001</v>
      </c>
      <c r="I77" s="128">
        <f t="shared" si="0"/>
        <v>0.52400000000000002</v>
      </c>
      <c r="J77" s="128">
        <f t="shared" si="0"/>
        <v>0.4824</v>
      </c>
      <c r="K77" s="128">
        <f t="shared" si="0"/>
        <v>0.36800000000000005</v>
      </c>
    </row>
    <row r="78" spans="1:11" x14ac:dyDescent="0.25">
      <c r="A78" s="40"/>
      <c r="B78" s="40"/>
      <c r="C78" s="125">
        <v>0.45</v>
      </c>
      <c r="D78" s="126">
        <f t="shared" si="1"/>
        <v>19602</v>
      </c>
      <c r="E78" s="128">
        <f t="shared" si="0"/>
        <v>0.82080000000000009</v>
      </c>
      <c r="F78" s="128">
        <f t="shared" si="0"/>
        <v>0.78480000000000005</v>
      </c>
      <c r="G78" s="128">
        <f t="shared" si="0"/>
        <v>0.7389</v>
      </c>
      <c r="H78" s="128">
        <f t="shared" si="0"/>
        <v>0.68940000000000001</v>
      </c>
      <c r="I78" s="128">
        <f t="shared" si="0"/>
        <v>0.58950000000000002</v>
      </c>
      <c r="J78" s="128">
        <f t="shared" si="0"/>
        <v>0.54269999999999996</v>
      </c>
      <c r="K78" s="128">
        <f t="shared" si="0"/>
        <v>0.41400000000000003</v>
      </c>
    </row>
    <row r="79" spans="1:11" x14ac:dyDescent="0.25">
      <c r="A79" s="40"/>
      <c r="B79" s="40"/>
      <c r="C79" s="125">
        <v>0.5</v>
      </c>
      <c r="D79" s="126">
        <f t="shared" si="1"/>
        <v>21780</v>
      </c>
      <c r="E79" s="128">
        <v>0.91200000000000003</v>
      </c>
      <c r="F79" s="128">
        <v>0.872</v>
      </c>
      <c r="G79" s="128">
        <v>0.82099999999999995</v>
      </c>
      <c r="H79" s="128">
        <v>0.76600000000000001</v>
      </c>
      <c r="I79" s="128">
        <v>0.65500000000000003</v>
      </c>
      <c r="J79" s="128">
        <v>0.60299999999999998</v>
      </c>
      <c r="K79" s="128">
        <v>0.46</v>
      </c>
    </row>
    <row r="80" spans="1:11" x14ac:dyDescent="0.25">
      <c r="A80" s="40"/>
      <c r="B80" s="40"/>
      <c r="C80" s="129"/>
      <c r="D80" s="129"/>
      <c r="E80" s="130"/>
      <c r="F80" s="131"/>
      <c r="G80" s="131"/>
      <c r="H80" s="131"/>
      <c r="I80" s="132"/>
      <c r="J80" s="132"/>
      <c r="K80" s="132"/>
    </row>
    <row r="81" spans="1:11" x14ac:dyDescent="0.25">
      <c r="A81" s="40"/>
      <c r="B81" s="40"/>
      <c r="C81" s="133"/>
      <c r="D81" s="134" t="s">
        <v>137</v>
      </c>
      <c r="E81" s="135">
        <v>99</v>
      </c>
      <c r="F81" s="135">
        <v>98</v>
      </c>
      <c r="G81" s="135">
        <v>97</v>
      </c>
      <c r="H81" s="135">
        <v>96</v>
      </c>
      <c r="I81" s="135">
        <v>94</v>
      </c>
      <c r="J81" s="135">
        <v>93</v>
      </c>
      <c r="K81" s="135">
        <v>90</v>
      </c>
    </row>
    <row r="82" spans="1:11" x14ac:dyDescent="0.25">
      <c r="A82" s="40"/>
      <c r="B82" s="40"/>
      <c r="C82" s="183" t="s">
        <v>88</v>
      </c>
      <c r="D82" s="183"/>
      <c r="E82" s="183"/>
      <c r="F82" s="183"/>
      <c r="G82" s="183"/>
      <c r="H82" s="183"/>
      <c r="I82" s="183"/>
      <c r="J82" s="183"/>
      <c r="K82" s="183"/>
    </row>
    <row r="83" spans="1:11" x14ac:dyDescent="0.25">
      <c r="A83" s="40"/>
      <c r="B83" s="40"/>
      <c r="C83" s="182" t="s">
        <v>89</v>
      </c>
      <c r="D83" s="182"/>
      <c r="E83" s="182"/>
      <c r="F83" s="182"/>
      <c r="G83" s="182"/>
      <c r="H83" s="182"/>
      <c r="I83" s="182"/>
      <c r="J83" s="182"/>
      <c r="K83" s="182"/>
    </row>
    <row r="84" spans="1:11" x14ac:dyDescent="0.25">
      <c r="A84" s="40"/>
      <c r="B84" s="40"/>
      <c r="C84" s="136"/>
      <c r="D84" s="136"/>
      <c r="E84" s="136"/>
      <c r="F84" s="136"/>
      <c r="G84" s="136"/>
      <c r="H84" s="136"/>
      <c r="I84" s="136"/>
      <c r="J84" s="136"/>
      <c r="K84" s="136"/>
    </row>
    <row r="85" spans="1:11" x14ac:dyDescent="0.25">
      <c r="A85" s="137" t="s">
        <v>134</v>
      </c>
      <c r="B85" s="138"/>
      <c r="C85" s="139"/>
      <c r="D85" s="139"/>
      <c r="E85" s="139"/>
      <c r="F85" s="139"/>
      <c r="G85" s="139"/>
      <c r="H85" s="139"/>
      <c r="I85" s="139"/>
      <c r="J85" s="139"/>
      <c r="K85" s="139"/>
    </row>
    <row r="86" spans="1:11" x14ac:dyDescent="0.25">
      <c r="A86" s="28" t="s">
        <v>135</v>
      </c>
      <c r="B86" s="40"/>
      <c r="C86" s="140"/>
      <c r="D86" s="140"/>
      <c r="E86" s="140"/>
      <c r="F86" s="140"/>
      <c r="G86" s="140"/>
      <c r="H86" s="140"/>
      <c r="I86" s="140"/>
      <c r="J86" s="140"/>
      <c r="K86" s="140"/>
    </row>
    <row r="87" spans="1:11" ht="12.6" thickBot="1" x14ac:dyDescent="0.3"/>
    <row r="88" spans="1:11" ht="14.4" x14ac:dyDescent="0.3">
      <c r="A88" s="44" t="s">
        <v>138</v>
      </c>
      <c r="B88" s="44"/>
      <c r="C88" s="44"/>
      <c r="D88" s="44"/>
      <c r="E88" s="44"/>
      <c r="F88" s="44"/>
      <c r="G88" s="44"/>
      <c r="H88" s="44"/>
      <c r="I88" s="44"/>
      <c r="J88" s="44"/>
      <c r="K88" s="44"/>
    </row>
    <row r="89" spans="1:11" ht="14.4" x14ac:dyDescent="0.3">
      <c r="A89" s="45" t="s">
        <v>37</v>
      </c>
      <c r="B89" s="45"/>
      <c r="C89" s="45"/>
      <c r="D89" s="45"/>
      <c r="E89" s="45"/>
      <c r="F89" s="45"/>
      <c r="G89" s="45"/>
      <c r="H89" s="45"/>
      <c r="I89" s="45"/>
      <c r="J89" s="45"/>
      <c r="K89" s="46" t="str">
        <f>'CL_1 - Site Screening'!J70</f>
        <v>IDALS: Issue Date: 09/24/2021</v>
      </c>
    </row>
  </sheetData>
  <sheetProtection algorithmName="SHA-512" hashValue="71mJrXHVuwT52ZO3t6JG+5J1kKHVuyY58iuwtUMvuS2P9W8SgGJT8x8wOHm0PHrfWmv8Y6ViIyNo8VqAyWW86Q==" saltValue="h9TE6cLAP9PWUEahA5VTgA==" spinCount="100000" sheet="1" selectLockedCells="1"/>
  <mergeCells count="20">
    <mergeCell ref="A6:K6"/>
    <mergeCell ref="C64:K64"/>
    <mergeCell ref="A44:H44"/>
    <mergeCell ref="E17:J17"/>
    <mergeCell ref="B15:F15"/>
    <mergeCell ref="U1:Z1"/>
    <mergeCell ref="A9:K9"/>
    <mergeCell ref="U29:Z30"/>
    <mergeCell ref="C83:K83"/>
    <mergeCell ref="C82:K82"/>
    <mergeCell ref="U15:Z15"/>
    <mergeCell ref="A1:K1"/>
    <mergeCell ref="B2:E2"/>
    <mergeCell ref="E66:K66"/>
    <mergeCell ref="H12:K12"/>
    <mergeCell ref="A12:G12"/>
    <mergeCell ref="H14:J14"/>
    <mergeCell ref="J24:K24"/>
    <mergeCell ref="A55:D55"/>
    <mergeCell ref="A61:B62"/>
  </mergeCells>
  <conditionalFormatting sqref="J28:J29">
    <cfRule type="cellIs" dxfId="13" priority="17" operator="equal">
      <formula>"!"</formula>
    </cfRule>
    <cfRule type="cellIs" dxfId="12" priority="18" operator="equal">
      <formula>"OK"</formula>
    </cfRule>
  </conditionalFormatting>
  <conditionalFormatting sqref="J38">
    <cfRule type="cellIs" dxfId="11" priority="10" operator="equal">
      <formula>"NA"</formula>
    </cfRule>
    <cfRule type="cellIs" dxfId="10" priority="15" operator="equal">
      <formula>"!"</formula>
    </cfRule>
    <cfRule type="cellIs" dxfId="9" priority="16" operator="equal">
      <formula>"OK"</formula>
    </cfRule>
  </conditionalFormatting>
  <conditionalFormatting sqref="J42">
    <cfRule type="cellIs" dxfId="8" priority="7" operator="equal">
      <formula>"NA"</formula>
    </cfRule>
    <cfRule type="cellIs" dxfId="7" priority="8" operator="equal">
      <formula>"!"</formula>
    </cfRule>
    <cfRule type="cellIs" dxfId="6" priority="9" operator="equal">
      <formula>"OK"</formula>
    </cfRule>
  </conditionalFormatting>
  <conditionalFormatting sqref="J46">
    <cfRule type="cellIs" dxfId="5" priority="4" operator="equal">
      <formula>"NA"</formula>
    </cfRule>
    <cfRule type="cellIs" dxfId="4" priority="5" operator="equal">
      <formula>"!"</formula>
    </cfRule>
    <cfRule type="cellIs" dxfId="3" priority="6" operator="equal">
      <formula>"OK"</formula>
    </cfRule>
  </conditionalFormatting>
  <conditionalFormatting sqref="K57">
    <cfRule type="cellIs" dxfId="2" priority="1" operator="equal">
      <formula>"NA"</formula>
    </cfRule>
    <cfRule type="cellIs" dxfId="1" priority="2" operator="equal">
      <formula>"!"</formula>
    </cfRule>
    <cfRule type="cellIs" dxfId="0" priority="3" operator="equal">
      <formula>"OK"</formula>
    </cfRule>
  </conditionalFormatting>
  <printOptions horizontalCentered="1" verticalCentered="1"/>
  <pageMargins left="0.25" right="0.25" top="0.75" bottom="0.75" header="0.3" footer="0.3"/>
  <pageSetup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A26-092D-44BE-8368-3E914EF5074A}">
  <sheetPr>
    <tabColor theme="9" tint="0.59999389629810485"/>
    <pageSetUpPr fitToPage="1"/>
  </sheetPr>
  <dimension ref="A1:I48"/>
  <sheetViews>
    <sheetView view="pageBreakPreview" zoomScaleNormal="100" zoomScaleSheetLayoutView="100" workbookViewId="0">
      <selection activeCell="F18" sqref="F18"/>
    </sheetView>
  </sheetViews>
  <sheetFormatPr defaultColWidth="8.875" defaultRowHeight="12" x14ac:dyDescent="0.25"/>
  <cols>
    <col min="1" max="5" width="8.875" style="27"/>
    <col min="6" max="8" width="27.75" style="27" customWidth="1"/>
    <col min="9" max="9" width="11.625" style="27" customWidth="1"/>
    <col min="10" max="16384" width="8.875" style="27"/>
  </cols>
  <sheetData>
    <row r="1" spans="1:9" ht="13.8" x14ac:dyDescent="0.3">
      <c r="A1" s="167" t="s">
        <v>158</v>
      </c>
      <c r="B1" s="167"/>
      <c r="C1" s="167"/>
      <c r="D1" s="167"/>
      <c r="E1" s="167"/>
      <c r="F1" s="167"/>
      <c r="G1" s="167"/>
      <c r="H1" s="167"/>
      <c r="I1" s="167"/>
    </row>
    <row r="2" spans="1:9" ht="13.8" x14ac:dyDescent="0.3">
      <c r="A2" s="167" t="s">
        <v>197</v>
      </c>
      <c r="B2" s="167"/>
      <c r="C2" s="167"/>
      <c r="D2" s="167"/>
      <c r="E2" s="167"/>
      <c r="F2" s="167"/>
      <c r="G2" s="167"/>
      <c r="H2" s="167"/>
      <c r="I2" s="167"/>
    </row>
    <row r="3" spans="1:9" x14ac:dyDescent="0.25">
      <c r="A3" s="27" t="s">
        <v>24</v>
      </c>
      <c r="I3" s="47">
        <f ca="1">'CL_1 - Site Screening'!G5</f>
        <v>45937</v>
      </c>
    </row>
    <row r="4" spans="1:9" x14ac:dyDescent="0.25">
      <c r="A4" s="48"/>
      <c r="B4" s="48"/>
      <c r="C4" s="48"/>
      <c r="D4" s="48"/>
      <c r="E4" s="48"/>
      <c r="F4" s="48"/>
      <c r="G4" s="48"/>
      <c r="H4" s="48"/>
    </row>
    <row r="5" spans="1:9" s="28" customFormat="1" ht="3.6" customHeight="1" x14ac:dyDescent="0.25">
      <c r="A5" s="49"/>
      <c r="B5" s="49"/>
      <c r="C5" s="49"/>
      <c r="D5" s="49"/>
      <c r="E5" s="49"/>
      <c r="F5" s="49"/>
      <c r="G5" s="49"/>
      <c r="H5" s="49"/>
    </row>
    <row r="6" spans="1:9" x14ac:dyDescent="0.25">
      <c r="A6" s="141" t="s">
        <v>73</v>
      </c>
      <c r="B6" s="141"/>
      <c r="C6" s="141"/>
      <c r="D6" s="141"/>
      <c r="E6" s="141"/>
      <c r="F6" s="142"/>
      <c r="G6" s="142"/>
      <c r="H6" s="142"/>
      <c r="I6" s="143"/>
    </row>
    <row r="7" spans="1:9" x14ac:dyDescent="0.25">
      <c r="A7" s="28"/>
      <c r="B7" s="28"/>
      <c r="C7" s="28"/>
      <c r="D7" s="28"/>
      <c r="E7" s="28"/>
      <c r="F7" s="144"/>
      <c r="G7" s="144"/>
      <c r="H7" s="144"/>
      <c r="I7" s="145"/>
    </row>
    <row r="8" spans="1:9" ht="14.4" x14ac:dyDescent="0.3">
      <c r="A8" s="146" t="s">
        <v>139</v>
      </c>
      <c r="B8" s="146"/>
      <c r="C8" s="146"/>
      <c r="D8" s="146"/>
      <c r="E8" s="146"/>
      <c r="F8" s="147"/>
      <c r="G8" s="147"/>
      <c r="H8" s="147"/>
      <c r="I8" s="148"/>
    </row>
    <row r="9" spans="1:9" ht="14.4" x14ac:dyDescent="0.3">
      <c r="A9" s="146"/>
      <c r="B9" s="146" t="s">
        <v>74</v>
      </c>
      <c r="C9" s="149"/>
      <c r="D9" s="146" t="s">
        <v>75</v>
      </c>
      <c r="E9" s="149"/>
      <c r="F9" s="150">
        <f>'DWS - Report Form'!D14</f>
        <v>0</v>
      </c>
      <c r="G9" s="151" t="s">
        <v>8</v>
      </c>
      <c r="H9" s="147"/>
      <c r="I9" s="148"/>
    </row>
    <row r="10" spans="1:9" ht="14.4" x14ac:dyDescent="0.3">
      <c r="A10" s="146"/>
      <c r="B10" s="146"/>
      <c r="C10" s="146"/>
      <c r="D10" s="146"/>
      <c r="E10" s="146"/>
      <c r="F10" s="147"/>
      <c r="G10" s="147"/>
      <c r="H10" s="147"/>
      <c r="I10" s="148"/>
    </row>
    <row r="11" spans="1:9" ht="14.4" x14ac:dyDescent="0.3">
      <c r="A11" s="146" t="s">
        <v>165</v>
      </c>
      <c r="B11" s="146"/>
      <c r="C11" s="146"/>
      <c r="D11" s="146"/>
      <c r="E11" s="146"/>
      <c r="F11" s="147"/>
      <c r="G11" s="147"/>
      <c r="H11" s="147"/>
      <c r="I11" s="148"/>
    </row>
    <row r="12" spans="1:9" ht="14.4" x14ac:dyDescent="0.3">
      <c r="A12" s="146"/>
      <c r="B12" s="146" t="s">
        <v>74</v>
      </c>
      <c r="C12" s="149"/>
      <c r="D12" s="146" t="s">
        <v>75</v>
      </c>
      <c r="E12" s="149"/>
      <c r="F12" s="152">
        <f>'DWS - Report Form'!E14/100</f>
        <v>0</v>
      </c>
      <c r="G12" s="147"/>
      <c r="H12" s="147"/>
      <c r="I12" s="148"/>
    </row>
    <row r="13" spans="1:9" ht="14.4" x14ac:dyDescent="0.3">
      <c r="A13" s="146"/>
      <c r="B13" s="146"/>
      <c r="C13" s="146"/>
      <c r="D13" s="146"/>
      <c r="E13" s="146"/>
      <c r="F13" s="147"/>
      <c r="G13" s="147"/>
      <c r="H13" s="147"/>
      <c r="I13" s="148"/>
    </row>
    <row r="14" spans="1:9" ht="14.4" x14ac:dyDescent="0.3">
      <c r="A14" s="146" t="s">
        <v>76</v>
      </c>
      <c r="B14" s="146"/>
      <c r="C14" s="146"/>
      <c r="D14" s="146"/>
      <c r="E14" s="146"/>
      <c r="F14" s="147"/>
      <c r="G14" s="147"/>
      <c r="H14" s="147"/>
      <c r="I14" s="148"/>
    </row>
    <row r="15" spans="1:9" ht="14.4" x14ac:dyDescent="0.3">
      <c r="A15" s="146"/>
      <c r="B15" s="198"/>
      <c r="C15" s="199"/>
      <c r="D15" s="153"/>
      <c r="E15" s="153"/>
      <c r="F15" s="154">
        <f>'DWS - Report Form'!G14</f>
        <v>0</v>
      </c>
      <c r="G15" s="151" t="s">
        <v>140</v>
      </c>
      <c r="H15" s="147"/>
      <c r="I15" s="148"/>
    </row>
    <row r="16" spans="1:9" ht="14.4" x14ac:dyDescent="0.3">
      <c r="A16" s="146"/>
      <c r="B16" s="146"/>
      <c r="C16" s="146"/>
      <c r="D16" s="146"/>
      <c r="E16" s="146"/>
      <c r="F16" s="147"/>
      <c r="G16" s="147"/>
      <c r="H16" s="147"/>
      <c r="I16" s="148"/>
    </row>
    <row r="17" spans="1:9" ht="14.4" x14ac:dyDescent="0.3">
      <c r="A17" s="146" t="s">
        <v>200</v>
      </c>
      <c r="B17" s="146"/>
      <c r="C17" s="146"/>
      <c r="D17" s="146"/>
      <c r="E17" s="146"/>
      <c r="F17" s="147"/>
      <c r="G17" s="147"/>
      <c r="H17" s="147"/>
      <c r="I17" s="148"/>
    </row>
    <row r="18" spans="1:9" ht="14.4" x14ac:dyDescent="0.3">
      <c r="A18" s="146"/>
      <c r="B18" s="146"/>
      <c r="C18" s="146"/>
      <c r="D18" s="146"/>
      <c r="E18" s="146"/>
      <c r="F18" s="155" t="e">
        <f>'DWS - Report Form'!J27/('DWS - Report Form'!C14*'DWS - Report Form'!E14/100)</f>
        <v>#DIV/0!</v>
      </c>
      <c r="G18" s="151" t="s">
        <v>141</v>
      </c>
      <c r="H18" s="147"/>
      <c r="I18" s="148"/>
    </row>
    <row r="19" spans="1:9" ht="14.4" x14ac:dyDescent="0.3">
      <c r="A19" s="146"/>
      <c r="B19" s="146"/>
      <c r="C19" s="146"/>
      <c r="D19" s="146"/>
      <c r="E19" s="146"/>
      <c r="F19" s="147"/>
      <c r="G19" s="147"/>
      <c r="H19" s="147"/>
      <c r="I19" s="148"/>
    </row>
    <row r="20" spans="1:9" ht="14.4" x14ac:dyDescent="0.3">
      <c r="A20" s="146" t="s">
        <v>166</v>
      </c>
      <c r="B20" s="146"/>
      <c r="C20" s="146"/>
      <c r="D20" s="146"/>
      <c r="E20" s="146"/>
      <c r="F20" s="147"/>
      <c r="G20" s="147"/>
      <c r="H20" s="147"/>
      <c r="I20" s="148"/>
    </row>
    <row r="21" spans="1:9" ht="14.4" x14ac:dyDescent="0.3">
      <c r="A21" s="146"/>
      <c r="B21" s="146" t="s">
        <v>74</v>
      </c>
      <c r="C21" s="149"/>
      <c r="D21" s="146" t="s">
        <v>75</v>
      </c>
      <c r="E21" s="149"/>
      <c r="F21" s="147"/>
      <c r="G21" s="147"/>
      <c r="H21" s="147"/>
      <c r="I21" s="148"/>
    </row>
    <row r="22" spans="1:9" ht="14.4" x14ac:dyDescent="0.3">
      <c r="A22" s="146"/>
      <c r="B22" s="146"/>
      <c r="C22" s="146"/>
      <c r="D22" s="146"/>
      <c r="E22" s="146"/>
      <c r="F22" s="147"/>
      <c r="G22" s="147"/>
      <c r="H22" s="147"/>
      <c r="I22" s="148"/>
    </row>
    <row r="23" spans="1:9" ht="14.4" x14ac:dyDescent="0.3">
      <c r="A23" s="146" t="s">
        <v>142</v>
      </c>
      <c r="B23" s="146"/>
      <c r="C23" s="146"/>
      <c r="D23" s="146"/>
      <c r="E23" s="146"/>
      <c r="F23" s="147"/>
      <c r="G23" s="147"/>
      <c r="H23" s="147"/>
      <c r="I23" s="148"/>
    </row>
    <row r="24" spans="1:9" ht="14.4" x14ac:dyDescent="0.3">
      <c r="A24" s="146"/>
      <c r="B24" s="146" t="s">
        <v>74</v>
      </c>
      <c r="C24" s="149"/>
      <c r="D24" s="146" t="s">
        <v>75</v>
      </c>
      <c r="E24" s="149"/>
      <c r="F24" s="156">
        <f>MAX('DWS - Report Form'!I38,'DWS - Report Form'!I42,'DWS - Report Form'!I46)</f>
        <v>0</v>
      </c>
      <c r="G24" s="151" t="s">
        <v>140</v>
      </c>
      <c r="H24" s="147"/>
      <c r="I24" s="148"/>
    </row>
    <row r="25" spans="1:9" ht="14.4" x14ac:dyDescent="0.3">
      <c r="A25" s="146"/>
      <c r="B25" s="146"/>
      <c r="C25" s="146"/>
      <c r="D25" s="146"/>
      <c r="E25" s="146"/>
      <c r="F25" s="147"/>
      <c r="G25" s="147"/>
      <c r="H25" s="147"/>
      <c r="I25" s="148"/>
    </row>
    <row r="26" spans="1:9" ht="14.4" x14ac:dyDescent="0.3">
      <c r="A26" s="146" t="s">
        <v>168</v>
      </c>
      <c r="B26" s="146"/>
      <c r="C26" s="146"/>
      <c r="D26" s="146"/>
      <c r="E26" s="146"/>
      <c r="F26" s="147"/>
      <c r="G26" s="147"/>
      <c r="H26" s="147"/>
      <c r="I26" s="148"/>
    </row>
    <row r="27" spans="1:9" ht="14.4" x14ac:dyDescent="0.3">
      <c r="A27" s="146"/>
      <c r="B27" s="146" t="s">
        <v>74</v>
      </c>
      <c r="C27" s="149"/>
      <c r="D27" s="146" t="s">
        <v>75</v>
      </c>
      <c r="E27" s="149"/>
      <c r="F27" s="151" t="s">
        <v>169</v>
      </c>
      <c r="G27" s="147"/>
      <c r="H27" s="147"/>
      <c r="I27" s="148"/>
    </row>
    <row r="28" spans="1:9" ht="14.4" x14ac:dyDescent="0.3">
      <c r="A28" s="146"/>
      <c r="B28" s="146"/>
      <c r="C28" s="146"/>
      <c r="D28" s="146"/>
      <c r="E28" s="146"/>
      <c r="F28" s="147"/>
      <c r="G28" s="147"/>
      <c r="H28" s="147"/>
      <c r="I28" s="148"/>
    </row>
    <row r="29" spans="1:9" ht="14.4" x14ac:dyDescent="0.3">
      <c r="A29" s="146" t="s">
        <v>78</v>
      </c>
      <c r="B29" s="146"/>
      <c r="C29" s="146"/>
      <c r="D29" s="146"/>
      <c r="E29" s="146"/>
      <c r="F29" s="147"/>
      <c r="G29" s="147"/>
      <c r="H29" s="147"/>
      <c r="I29" s="148"/>
    </row>
    <row r="30" spans="1:9" ht="14.4" x14ac:dyDescent="0.3">
      <c r="A30" s="146"/>
      <c r="B30" s="200"/>
      <c r="C30" s="200"/>
      <c r="D30" s="200"/>
      <c r="E30" s="200"/>
      <c r="F30" s="200"/>
      <c r="G30" s="200"/>
      <c r="H30" s="200"/>
      <c r="I30" s="200"/>
    </row>
    <row r="31" spans="1:9" ht="14.4" x14ac:dyDescent="0.3">
      <c r="A31" s="146"/>
      <c r="B31" s="200"/>
      <c r="C31" s="200"/>
      <c r="D31" s="200"/>
      <c r="E31" s="200"/>
      <c r="F31" s="200"/>
      <c r="G31" s="200"/>
      <c r="H31" s="200"/>
      <c r="I31" s="200"/>
    </row>
    <row r="32" spans="1:9" ht="14.4" x14ac:dyDescent="0.3">
      <c r="A32" s="146"/>
      <c r="B32" s="146"/>
      <c r="C32" s="146"/>
      <c r="D32" s="146"/>
      <c r="E32" s="146"/>
      <c r="F32" s="147"/>
      <c r="G32" s="147"/>
      <c r="H32" s="147"/>
      <c r="I32" s="148"/>
    </row>
    <row r="33" spans="1:9" ht="14.4" x14ac:dyDescent="0.3">
      <c r="A33" s="146" t="s">
        <v>77</v>
      </c>
      <c r="B33" s="146"/>
      <c r="C33" s="146"/>
      <c r="D33" s="146"/>
      <c r="E33" s="146"/>
      <c r="F33" s="147"/>
      <c r="G33" s="147"/>
      <c r="H33" s="147"/>
      <c r="I33" s="148"/>
    </row>
    <row r="34" spans="1:9" ht="14.4" x14ac:dyDescent="0.3">
      <c r="A34" s="146"/>
      <c r="B34" s="200"/>
      <c r="C34" s="200"/>
      <c r="D34" s="200"/>
      <c r="E34" s="200"/>
      <c r="F34" s="200"/>
      <c r="G34" s="200"/>
      <c r="H34" s="200"/>
      <c r="I34" s="200"/>
    </row>
    <row r="35" spans="1:9" ht="14.4" x14ac:dyDescent="0.3">
      <c r="A35" s="146"/>
      <c r="B35" s="200"/>
      <c r="C35" s="200"/>
      <c r="D35" s="200"/>
      <c r="E35" s="200"/>
      <c r="F35" s="200"/>
      <c r="G35" s="200"/>
      <c r="H35" s="200"/>
      <c r="I35" s="200"/>
    </row>
    <row r="36" spans="1:9" ht="14.4" x14ac:dyDescent="0.3">
      <c r="A36" s="146"/>
      <c r="B36" s="146"/>
      <c r="C36" s="146"/>
      <c r="D36" s="146"/>
      <c r="E36" s="146"/>
      <c r="F36" s="147"/>
      <c r="G36" s="147"/>
      <c r="H36" s="147"/>
      <c r="I36" s="148"/>
    </row>
    <row r="37" spans="1:9" ht="14.4" x14ac:dyDescent="0.3">
      <c r="A37" s="146" t="s">
        <v>167</v>
      </c>
      <c r="B37" s="146"/>
      <c r="C37" s="146"/>
      <c r="D37" s="146"/>
      <c r="E37" s="146"/>
      <c r="F37" s="147"/>
      <c r="G37" s="147"/>
      <c r="H37" s="147"/>
      <c r="I37" s="148"/>
    </row>
    <row r="38" spans="1:9" ht="14.4" x14ac:dyDescent="0.3">
      <c r="A38" s="157" t="s">
        <v>79</v>
      </c>
      <c r="B38" s="201"/>
      <c r="C38" s="201"/>
      <c r="D38" s="201"/>
      <c r="E38" s="201"/>
      <c r="F38" s="201"/>
      <c r="G38" s="201"/>
      <c r="H38" s="201"/>
      <c r="I38" s="201"/>
    </row>
    <row r="39" spans="1:9" ht="14.4" x14ac:dyDescent="0.3">
      <c r="A39" s="157" t="s">
        <v>79</v>
      </c>
      <c r="B39" s="201"/>
      <c r="C39" s="201"/>
      <c r="D39" s="201"/>
      <c r="E39" s="201"/>
      <c r="F39" s="201"/>
      <c r="G39" s="201"/>
      <c r="H39" s="201"/>
      <c r="I39" s="201"/>
    </row>
    <row r="40" spans="1:9" ht="14.4" x14ac:dyDescent="0.3">
      <c r="A40" s="157" t="s">
        <v>79</v>
      </c>
      <c r="B40" s="201"/>
      <c r="C40" s="201"/>
      <c r="D40" s="201"/>
      <c r="E40" s="201"/>
      <c r="F40" s="201"/>
      <c r="G40" s="201"/>
      <c r="H40" s="201"/>
      <c r="I40" s="201"/>
    </row>
    <row r="41" spans="1:9" ht="14.4" x14ac:dyDescent="0.3">
      <c r="A41" s="157" t="s">
        <v>79</v>
      </c>
      <c r="B41" s="201"/>
      <c r="C41" s="201"/>
      <c r="D41" s="201"/>
      <c r="E41" s="201"/>
      <c r="F41" s="201"/>
      <c r="G41" s="201"/>
      <c r="H41" s="201"/>
      <c r="I41" s="201"/>
    </row>
    <row r="42" spans="1:9" ht="14.4" x14ac:dyDescent="0.3">
      <c r="A42" s="146"/>
      <c r="B42" s="146"/>
      <c r="C42" s="146"/>
      <c r="D42" s="146"/>
      <c r="E42" s="146"/>
      <c r="F42" s="147"/>
      <c r="G42" s="147"/>
      <c r="H42" s="147"/>
      <c r="I42" s="148"/>
    </row>
    <row r="43" spans="1:9" ht="14.4" x14ac:dyDescent="0.3">
      <c r="A43" s="146" t="s">
        <v>80</v>
      </c>
      <c r="B43" s="146"/>
      <c r="C43" s="146"/>
      <c r="D43" s="146"/>
      <c r="E43" s="146"/>
      <c r="F43" s="147"/>
      <c r="G43" s="147"/>
      <c r="H43" s="147"/>
      <c r="I43" s="148"/>
    </row>
    <row r="44" spans="1:9" ht="14.4" x14ac:dyDescent="0.3">
      <c r="A44" s="146"/>
      <c r="B44" s="200"/>
      <c r="C44" s="200"/>
      <c r="D44" s="200"/>
      <c r="E44" s="200"/>
      <c r="F44" s="200"/>
      <c r="G44" s="200"/>
      <c r="H44" s="200"/>
      <c r="I44" s="200"/>
    </row>
    <row r="45" spans="1:9" ht="14.4" x14ac:dyDescent="0.3">
      <c r="A45" s="146"/>
      <c r="B45" s="200"/>
      <c r="C45" s="200"/>
      <c r="D45" s="200"/>
      <c r="E45" s="200"/>
      <c r="F45" s="200"/>
      <c r="G45" s="200"/>
      <c r="H45" s="200"/>
      <c r="I45" s="200"/>
    </row>
    <row r="46" spans="1:9" ht="12.6" thickBot="1" x14ac:dyDescent="0.3"/>
    <row r="47" spans="1:9" ht="14.4" x14ac:dyDescent="0.3">
      <c r="A47" s="44" t="s">
        <v>81</v>
      </c>
      <c r="B47" s="44"/>
      <c r="C47" s="44"/>
      <c r="D47" s="44"/>
      <c r="E47" s="44"/>
      <c r="F47" s="44"/>
      <c r="G47" s="44"/>
      <c r="H47" s="44"/>
      <c r="I47" s="44"/>
    </row>
    <row r="48" spans="1:9" ht="14.4" x14ac:dyDescent="0.3">
      <c r="A48" s="45" t="s">
        <v>39</v>
      </c>
      <c r="B48" s="45"/>
      <c r="C48" s="45"/>
      <c r="D48" s="45"/>
      <c r="E48" s="45"/>
      <c r="F48" s="45"/>
      <c r="G48" s="45"/>
      <c r="H48" s="45"/>
      <c r="I48" s="46" t="str">
        <f>'CL_1 - Site Screening'!J70</f>
        <v>IDALS: Issue Date: 09/24/2021</v>
      </c>
    </row>
  </sheetData>
  <sheetProtection algorithmName="SHA-512" hashValue="E3nHd1EDxOPk7tRR2KrTuZMrFaDwqtklrkDMXxIMwDX72M4YwBtR98I5GEJ8S5D1SlOIBe9kazLHsVdbgUvjjQ==" saltValue="BUDz3CNGZJ7Og60Gs+mGFg==" spinCount="100000" sheet="1" selectLockedCells="1"/>
  <mergeCells count="10">
    <mergeCell ref="A1:I1"/>
    <mergeCell ref="A2:I2"/>
    <mergeCell ref="B15:C15"/>
    <mergeCell ref="B44:I45"/>
    <mergeCell ref="B30:I31"/>
    <mergeCell ref="B34:I35"/>
    <mergeCell ref="B38:I38"/>
    <mergeCell ref="B39:I39"/>
    <mergeCell ref="B40:I40"/>
    <mergeCell ref="B41:I41"/>
  </mergeCells>
  <printOptions horizontalCentered="1" verticalCentered="1"/>
  <pageMargins left="0.25" right="0.25" top="0.75" bottom="0.75" header="0.3" footer="0.3"/>
  <pageSetup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4444-F280-4799-9824-09E13DE962EC}">
  <sheetPr>
    <tabColor theme="9" tint="0.59999389629810485"/>
    <pageSetUpPr fitToPage="1"/>
  </sheetPr>
  <dimension ref="A1:J49"/>
  <sheetViews>
    <sheetView view="pageBreakPreview" zoomScaleNormal="100" zoomScaleSheetLayoutView="100" workbookViewId="0">
      <selection activeCell="B9" sqref="B9:I9"/>
    </sheetView>
  </sheetViews>
  <sheetFormatPr defaultColWidth="8.875" defaultRowHeight="12" x14ac:dyDescent="0.25"/>
  <cols>
    <col min="1" max="5" width="8.875" style="27"/>
    <col min="6" max="8" width="27.75" style="27" customWidth="1"/>
    <col min="9" max="9" width="11.625" style="27" customWidth="1"/>
    <col min="10" max="16384" width="8.875" style="27"/>
  </cols>
  <sheetData>
    <row r="1" spans="1:9" ht="13.8" x14ac:dyDescent="0.3">
      <c r="A1" s="167" t="s">
        <v>158</v>
      </c>
      <c r="B1" s="167"/>
      <c r="C1" s="167"/>
      <c r="D1" s="167"/>
      <c r="E1" s="167"/>
      <c r="F1" s="167"/>
      <c r="G1" s="167"/>
      <c r="H1" s="167"/>
      <c r="I1" s="167"/>
    </row>
    <row r="2" spans="1:9" ht="13.8" x14ac:dyDescent="0.3">
      <c r="A2" s="167" t="s">
        <v>198</v>
      </c>
      <c r="B2" s="167"/>
      <c r="C2" s="167"/>
      <c r="D2" s="167"/>
      <c r="E2" s="167"/>
      <c r="F2" s="167"/>
      <c r="G2" s="167"/>
      <c r="H2" s="167"/>
      <c r="I2" s="167"/>
    </row>
    <row r="3" spans="1:9" x14ac:dyDescent="0.25">
      <c r="A3" s="27" t="s">
        <v>24</v>
      </c>
      <c r="I3" s="47">
        <f ca="1">'CL_1 - Site Screening'!G5</f>
        <v>45937</v>
      </c>
    </row>
    <row r="4" spans="1:9" x14ac:dyDescent="0.25">
      <c r="A4" s="48"/>
      <c r="B4" s="48"/>
      <c r="C4" s="48"/>
      <c r="D4" s="48"/>
      <c r="E4" s="48"/>
      <c r="F4" s="48"/>
      <c r="G4" s="48"/>
      <c r="H4" s="48"/>
    </row>
    <row r="5" spans="1:9" s="28" customFormat="1" ht="3.6" customHeight="1" x14ac:dyDescent="0.25">
      <c r="A5" s="49"/>
      <c r="B5" s="49"/>
      <c r="C5" s="49"/>
      <c r="D5" s="49"/>
      <c r="E5" s="49"/>
      <c r="F5" s="49"/>
      <c r="G5" s="49"/>
      <c r="H5" s="49"/>
    </row>
    <row r="6" spans="1:9" x14ac:dyDescent="0.25">
      <c r="A6" s="141" t="s">
        <v>73</v>
      </c>
      <c r="B6" s="141"/>
      <c r="C6" s="141"/>
      <c r="D6" s="141"/>
      <c r="E6" s="141"/>
      <c r="F6" s="142"/>
      <c r="G6" s="142"/>
      <c r="H6" s="142"/>
      <c r="I6" s="143"/>
    </row>
    <row r="7" spans="1:9" x14ac:dyDescent="0.25">
      <c r="A7" s="28"/>
      <c r="B7" s="28"/>
      <c r="C7" s="28"/>
      <c r="D7" s="28"/>
      <c r="E7" s="28"/>
      <c r="F7" s="144"/>
      <c r="G7" s="144"/>
      <c r="H7" s="144"/>
      <c r="I7" s="145"/>
    </row>
    <row r="8" spans="1:9" ht="14.4" x14ac:dyDescent="0.3">
      <c r="A8" s="146" t="s">
        <v>83</v>
      </c>
      <c r="B8" s="146"/>
      <c r="C8" s="146"/>
      <c r="D8" s="146"/>
      <c r="E8" s="146"/>
      <c r="F8" s="147"/>
      <c r="G8" s="147"/>
      <c r="H8" s="147"/>
      <c r="I8" s="148"/>
    </row>
    <row r="9" spans="1:9" ht="14.4" x14ac:dyDescent="0.3">
      <c r="A9" s="146"/>
      <c r="B9" s="201"/>
      <c r="C9" s="201"/>
      <c r="D9" s="201"/>
      <c r="E9" s="201"/>
      <c r="F9" s="201"/>
      <c r="G9" s="201"/>
      <c r="H9" s="201"/>
      <c r="I9" s="201"/>
    </row>
    <row r="10" spans="1:9" ht="14.4" x14ac:dyDescent="0.3">
      <c r="A10" s="146"/>
      <c r="B10" s="146"/>
      <c r="C10" s="146"/>
      <c r="D10" s="146"/>
      <c r="E10" s="146"/>
      <c r="F10" s="147"/>
      <c r="G10" s="147"/>
      <c r="H10" s="147"/>
      <c r="I10" s="148"/>
    </row>
    <row r="11" spans="1:9" ht="14.4" x14ac:dyDescent="0.3">
      <c r="A11" s="146" t="s">
        <v>84</v>
      </c>
      <c r="B11" s="146"/>
      <c r="C11" s="146"/>
      <c r="D11" s="146"/>
      <c r="E11" s="146"/>
      <c r="F11" s="147"/>
      <c r="G11" s="147"/>
      <c r="H11" s="147"/>
      <c r="I11" s="148"/>
    </row>
    <row r="12" spans="1:9" ht="14.4" x14ac:dyDescent="0.3">
      <c r="A12" s="146"/>
      <c r="B12" s="146" t="s">
        <v>74</v>
      </c>
      <c r="C12" s="149"/>
      <c r="D12" s="146" t="s">
        <v>75</v>
      </c>
      <c r="E12" s="149"/>
      <c r="F12" s="147"/>
      <c r="G12" s="147"/>
      <c r="H12" s="147"/>
      <c r="I12" s="148"/>
    </row>
    <row r="13" spans="1:9" ht="14.4" x14ac:dyDescent="0.3">
      <c r="A13" s="146"/>
      <c r="B13" s="146"/>
      <c r="C13" s="146"/>
      <c r="D13" s="146"/>
      <c r="E13" s="146"/>
      <c r="F13" s="147"/>
      <c r="G13" s="147"/>
      <c r="H13" s="147"/>
      <c r="I13" s="148"/>
    </row>
    <row r="14" spans="1:9" ht="14.4" x14ac:dyDescent="0.3">
      <c r="A14" s="146"/>
      <c r="B14" s="146" t="s">
        <v>171</v>
      </c>
      <c r="C14" s="146"/>
      <c r="D14" s="146"/>
      <c r="E14" s="146"/>
      <c r="F14" s="147"/>
      <c r="G14" s="147"/>
      <c r="H14" s="147"/>
      <c r="I14" s="148"/>
    </row>
    <row r="15" spans="1:9" ht="14.4" x14ac:dyDescent="0.3">
      <c r="A15" s="146"/>
      <c r="B15" s="201"/>
      <c r="C15" s="201"/>
      <c r="D15" s="201"/>
      <c r="E15" s="201"/>
      <c r="F15" s="201"/>
      <c r="G15" s="201"/>
      <c r="H15" s="201"/>
      <c r="I15" s="201"/>
    </row>
    <row r="16" spans="1:9" ht="14.4" x14ac:dyDescent="0.3">
      <c r="A16" s="146"/>
      <c r="B16" s="201"/>
      <c r="C16" s="201"/>
      <c r="D16" s="201"/>
      <c r="E16" s="201"/>
      <c r="F16" s="201"/>
      <c r="G16" s="201"/>
      <c r="H16" s="201"/>
      <c r="I16" s="201"/>
    </row>
    <row r="17" spans="1:9" ht="14.4" x14ac:dyDescent="0.3">
      <c r="A17" s="146"/>
      <c r="B17" s="146"/>
      <c r="C17" s="146"/>
      <c r="D17" s="146"/>
      <c r="E17" s="146"/>
      <c r="F17" s="147"/>
      <c r="G17" s="147"/>
      <c r="H17" s="147"/>
      <c r="I17" s="148"/>
    </row>
    <row r="18" spans="1:9" ht="14.4" x14ac:dyDescent="0.3">
      <c r="A18" s="146"/>
      <c r="B18" s="146" t="s">
        <v>170</v>
      </c>
      <c r="C18" s="146"/>
      <c r="D18" s="146"/>
      <c r="E18" s="146"/>
      <c r="F18" s="147"/>
      <c r="G18" s="147"/>
      <c r="H18" s="147"/>
      <c r="I18" s="148"/>
    </row>
    <row r="19" spans="1:9" ht="14.4" x14ac:dyDescent="0.3">
      <c r="A19" s="146"/>
      <c r="B19" s="201"/>
      <c r="C19" s="201"/>
      <c r="D19" s="201"/>
      <c r="E19" s="201"/>
      <c r="F19" s="201"/>
      <c r="G19" s="201"/>
      <c r="H19" s="201"/>
      <c r="I19" s="201"/>
    </row>
    <row r="20" spans="1:9" ht="14.4" x14ac:dyDescent="0.3">
      <c r="A20" s="146"/>
      <c r="B20" s="201"/>
      <c r="C20" s="201"/>
      <c r="D20" s="201"/>
      <c r="E20" s="201"/>
      <c r="F20" s="201"/>
      <c r="G20" s="201"/>
      <c r="H20" s="201"/>
      <c r="I20" s="201"/>
    </row>
    <row r="21" spans="1:9" ht="14.4" x14ac:dyDescent="0.3">
      <c r="A21" s="146"/>
      <c r="B21" s="146"/>
      <c r="C21" s="146"/>
      <c r="D21" s="146"/>
      <c r="E21" s="146"/>
      <c r="F21" s="147"/>
      <c r="G21" s="147"/>
      <c r="H21" s="147"/>
      <c r="I21" s="148"/>
    </row>
    <row r="22" spans="1:9" ht="14.4" x14ac:dyDescent="0.3">
      <c r="A22" s="146" t="s">
        <v>177</v>
      </c>
      <c r="B22" s="146"/>
      <c r="C22" s="146"/>
      <c r="D22" s="146"/>
      <c r="E22" s="146"/>
      <c r="F22" s="147"/>
      <c r="G22" s="147"/>
      <c r="H22" s="147"/>
      <c r="I22" s="148"/>
    </row>
    <row r="23" spans="1:9" ht="14.4" x14ac:dyDescent="0.3">
      <c r="A23" s="146"/>
      <c r="B23" s="201"/>
      <c r="C23" s="201"/>
      <c r="D23" s="201"/>
      <c r="E23" s="201"/>
      <c r="F23" s="201"/>
      <c r="G23" s="201"/>
      <c r="H23" s="201"/>
      <c r="I23" s="201"/>
    </row>
    <row r="24" spans="1:9" ht="14.4" x14ac:dyDescent="0.3">
      <c r="A24" s="146"/>
      <c r="B24" s="146"/>
      <c r="C24" s="146"/>
      <c r="D24" s="146"/>
      <c r="E24" s="146"/>
      <c r="F24" s="147"/>
      <c r="G24" s="147"/>
      <c r="H24" s="147"/>
      <c r="I24" s="148"/>
    </row>
    <row r="25" spans="1:9" ht="14.4" x14ac:dyDescent="0.3">
      <c r="A25" s="146" t="s">
        <v>178</v>
      </c>
      <c r="B25" s="146"/>
      <c r="C25" s="146"/>
      <c r="D25" s="146"/>
      <c r="E25" s="146"/>
      <c r="F25" s="147"/>
      <c r="G25" s="147"/>
      <c r="H25" s="147"/>
      <c r="I25" s="148"/>
    </row>
    <row r="26" spans="1:9" ht="14.4" x14ac:dyDescent="0.3">
      <c r="A26" s="146"/>
      <c r="B26" s="201"/>
      <c r="C26" s="201"/>
      <c r="D26" s="201"/>
      <c r="E26" s="201"/>
      <c r="F26" s="201"/>
      <c r="G26" s="201"/>
      <c r="H26" s="201"/>
      <c r="I26" s="201"/>
    </row>
    <row r="27" spans="1:9" ht="14.4" x14ac:dyDescent="0.3">
      <c r="A27" s="146"/>
      <c r="B27" s="146"/>
      <c r="C27" s="146"/>
      <c r="D27" s="146"/>
      <c r="E27" s="146"/>
      <c r="F27" s="147"/>
      <c r="G27" s="147"/>
      <c r="H27" s="147"/>
      <c r="I27" s="148"/>
    </row>
    <row r="28" spans="1:9" ht="14.4" x14ac:dyDescent="0.3">
      <c r="A28" s="146" t="s">
        <v>179</v>
      </c>
      <c r="B28" s="146"/>
      <c r="C28" s="146"/>
      <c r="D28" s="146"/>
      <c r="E28" s="146"/>
      <c r="F28" s="147"/>
      <c r="G28" s="147"/>
      <c r="H28" s="147"/>
      <c r="I28" s="148"/>
    </row>
    <row r="29" spans="1:9" ht="14.4" x14ac:dyDescent="0.3">
      <c r="A29" s="146"/>
      <c r="B29" s="200"/>
      <c r="C29" s="200"/>
      <c r="D29" s="200"/>
      <c r="E29" s="200"/>
      <c r="F29" s="200"/>
      <c r="G29" s="200"/>
      <c r="H29" s="200"/>
      <c r="I29" s="200"/>
    </row>
    <row r="30" spans="1:9" ht="14.4" x14ac:dyDescent="0.3">
      <c r="A30" s="146"/>
      <c r="B30" s="146"/>
      <c r="C30" s="146"/>
      <c r="D30" s="146"/>
      <c r="E30" s="146"/>
      <c r="F30" s="147"/>
      <c r="G30" s="147"/>
      <c r="H30" s="147"/>
      <c r="I30" s="148"/>
    </row>
    <row r="31" spans="1:9" ht="14.4" x14ac:dyDescent="0.3">
      <c r="A31" s="146" t="s">
        <v>180</v>
      </c>
      <c r="B31" s="146"/>
      <c r="C31" s="146"/>
      <c r="D31" s="146"/>
      <c r="E31" s="146"/>
      <c r="F31" s="147"/>
      <c r="G31" s="147"/>
      <c r="H31" s="147"/>
      <c r="I31" s="148"/>
    </row>
    <row r="32" spans="1:9" ht="14.4" x14ac:dyDescent="0.3">
      <c r="A32" s="146"/>
      <c r="B32" s="200"/>
      <c r="C32" s="200"/>
      <c r="D32" s="200"/>
      <c r="E32" s="200"/>
      <c r="F32" s="200"/>
      <c r="G32" s="200"/>
      <c r="H32" s="200"/>
      <c r="I32" s="200"/>
    </row>
    <row r="33" spans="1:10" ht="14.4" x14ac:dyDescent="0.3">
      <c r="A33" s="146"/>
      <c r="B33" s="200"/>
      <c r="C33" s="200"/>
      <c r="D33" s="200"/>
      <c r="E33" s="200"/>
      <c r="F33" s="200"/>
      <c r="G33" s="200"/>
      <c r="H33" s="200"/>
      <c r="I33" s="200"/>
    </row>
    <row r="34" spans="1:10" ht="14.4" x14ac:dyDescent="0.3">
      <c r="A34" s="146"/>
      <c r="B34" s="146"/>
      <c r="C34" s="146"/>
      <c r="D34" s="146"/>
      <c r="E34" s="146"/>
      <c r="F34" s="147"/>
      <c r="G34" s="147"/>
      <c r="H34" s="147"/>
      <c r="I34" s="148"/>
    </row>
    <row r="35" spans="1:10" ht="14.4" x14ac:dyDescent="0.3">
      <c r="A35" s="146" t="s">
        <v>181</v>
      </c>
      <c r="B35" s="146"/>
      <c r="C35" s="146"/>
      <c r="D35" s="146"/>
      <c r="E35" s="146"/>
      <c r="F35" s="147"/>
      <c r="G35" s="147"/>
      <c r="H35" s="147"/>
      <c r="I35" s="148"/>
    </row>
    <row r="36" spans="1:10" ht="14.4" x14ac:dyDescent="0.3">
      <c r="A36" s="157"/>
      <c r="B36" s="201"/>
      <c r="C36" s="201"/>
      <c r="D36" s="201"/>
      <c r="E36" s="201"/>
      <c r="F36" s="201"/>
      <c r="G36" s="201"/>
      <c r="H36" s="201"/>
      <c r="I36" s="201"/>
    </row>
    <row r="37" spans="1:10" ht="14.4" x14ac:dyDescent="0.3">
      <c r="A37" s="157"/>
      <c r="B37" s="201"/>
      <c r="C37" s="201"/>
      <c r="D37" s="201"/>
      <c r="E37" s="201"/>
      <c r="F37" s="201"/>
      <c r="G37" s="201"/>
      <c r="H37" s="201"/>
      <c r="I37" s="201"/>
    </row>
    <row r="38" spans="1:10" ht="14.4" x14ac:dyDescent="0.3">
      <c r="A38" s="157"/>
      <c r="B38" s="201"/>
      <c r="C38" s="201"/>
      <c r="D38" s="201"/>
      <c r="E38" s="201"/>
      <c r="F38" s="201"/>
      <c r="G38" s="201"/>
      <c r="H38" s="201"/>
      <c r="I38" s="201"/>
    </row>
    <row r="39" spans="1:10" ht="14.4" x14ac:dyDescent="0.3">
      <c r="A39" s="157"/>
      <c r="B39" s="201"/>
      <c r="C39" s="201"/>
      <c r="D39" s="201"/>
      <c r="E39" s="201"/>
      <c r="F39" s="201"/>
      <c r="G39" s="201"/>
      <c r="H39" s="201"/>
      <c r="I39" s="201"/>
    </row>
    <row r="40" spans="1:10" ht="14.4" x14ac:dyDescent="0.3">
      <c r="A40" s="146"/>
      <c r="B40" s="146"/>
      <c r="C40" s="146"/>
      <c r="D40" s="146"/>
      <c r="E40" s="146"/>
      <c r="F40" s="147"/>
      <c r="G40" s="147"/>
      <c r="H40" s="147"/>
      <c r="I40" s="148"/>
    </row>
    <row r="41" spans="1:10" ht="33" customHeight="1" x14ac:dyDescent="0.3">
      <c r="A41" s="202" t="s">
        <v>182</v>
      </c>
      <c r="B41" s="202"/>
      <c r="C41" s="202"/>
      <c r="D41" s="202"/>
      <c r="E41" s="202"/>
      <c r="F41" s="202"/>
      <c r="G41" s="202"/>
      <c r="H41" s="202"/>
      <c r="I41" s="202"/>
    </row>
    <row r="42" spans="1:10" ht="14.4" x14ac:dyDescent="0.3">
      <c r="A42" s="146"/>
      <c r="B42" s="200"/>
      <c r="C42" s="200"/>
      <c r="D42" s="200"/>
      <c r="E42" s="200"/>
      <c r="F42" s="200"/>
      <c r="G42" s="200"/>
      <c r="H42" s="200"/>
      <c r="I42" s="200"/>
    </row>
    <row r="43" spans="1:10" ht="14.4" x14ac:dyDescent="0.3">
      <c r="A43" s="146"/>
      <c r="B43" s="200"/>
      <c r="C43" s="200"/>
      <c r="D43" s="200"/>
      <c r="E43" s="200"/>
      <c r="F43" s="200"/>
      <c r="G43" s="200"/>
      <c r="H43" s="200"/>
      <c r="I43" s="200"/>
    </row>
    <row r="44" spans="1:10" ht="14.4" x14ac:dyDescent="0.3">
      <c r="A44" s="45"/>
      <c r="B44" s="45"/>
      <c r="C44" s="45"/>
      <c r="D44" s="45"/>
      <c r="E44" s="45"/>
      <c r="F44" s="45"/>
      <c r="G44" s="45"/>
      <c r="H44" s="45"/>
      <c r="I44" s="45"/>
    </row>
    <row r="45" spans="1:10" ht="14.4" x14ac:dyDescent="0.3">
      <c r="A45" s="146" t="s">
        <v>183</v>
      </c>
      <c r="B45" s="146"/>
      <c r="C45" s="146"/>
      <c r="D45" s="146"/>
      <c r="E45" s="146"/>
      <c r="F45" s="146"/>
      <c r="G45" s="146"/>
      <c r="H45" s="146"/>
      <c r="I45" s="146"/>
      <c r="J45" s="158"/>
    </row>
    <row r="46" spans="1:10" ht="14.4" x14ac:dyDescent="0.3">
      <c r="A46" s="146"/>
      <c r="B46" s="146" t="s">
        <v>74</v>
      </c>
      <c r="C46" s="149"/>
      <c r="D46" s="146" t="s">
        <v>75</v>
      </c>
      <c r="E46" s="149"/>
      <c r="F46" s="159"/>
      <c r="G46" s="159"/>
      <c r="H46" s="159"/>
      <c r="I46" s="159"/>
    </row>
    <row r="47" spans="1:10" ht="12.6" thickBot="1" x14ac:dyDescent="0.3"/>
    <row r="48" spans="1:10" ht="14.4" x14ac:dyDescent="0.3">
      <c r="A48" s="44" t="s">
        <v>82</v>
      </c>
      <c r="B48" s="44"/>
      <c r="C48" s="44"/>
      <c r="D48" s="44"/>
      <c r="E48" s="44"/>
      <c r="F48" s="44"/>
      <c r="G48" s="44"/>
      <c r="H48" s="44"/>
      <c r="I48" s="44"/>
    </row>
    <row r="49" spans="1:9" ht="14.4" x14ac:dyDescent="0.3">
      <c r="A49" s="45" t="s">
        <v>40</v>
      </c>
      <c r="B49" s="45"/>
      <c r="C49" s="45"/>
      <c r="D49" s="45"/>
      <c r="E49" s="45"/>
      <c r="F49" s="45"/>
      <c r="G49" s="45"/>
      <c r="H49" s="45"/>
      <c r="I49" s="46" t="str">
        <f>'CL_1 - Site Screening'!J70</f>
        <v>IDALS: Issue Date: 09/24/2021</v>
      </c>
    </row>
  </sheetData>
  <sheetProtection algorithmName="SHA-512" hashValue="wG+nInLHtfUIu2bTeT/Pt275QC/Zd+QpSR2BQ+RvhIn1ufEGX3fONaxoaAiO/BUHe+KrUjQM4YpoNJ1uZphhew==" saltValue="Q6nr3pwRmhnGS5Rb42Se3g==" spinCount="100000" sheet="1" selectLockedCells="1"/>
  <mergeCells count="12">
    <mergeCell ref="A1:I1"/>
    <mergeCell ref="A2:I2"/>
    <mergeCell ref="B29:I29"/>
    <mergeCell ref="B32:I33"/>
    <mergeCell ref="B36:I39"/>
    <mergeCell ref="A41:I41"/>
    <mergeCell ref="B42:I43"/>
    <mergeCell ref="B9:I9"/>
    <mergeCell ref="B15:I16"/>
    <mergeCell ref="B19:I20"/>
    <mergeCell ref="B23:I23"/>
    <mergeCell ref="B26:I26"/>
  </mergeCells>
  <printOptions horizontalCentered="1" verticalCentered="1"/>
  <pageMargins left="0.25" right="0.25" top="0.75" bottom="0.75" header="0.3" footer="0.3"/>
  <pageSetup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DISCLAIMER</vt:lpstr>
      <vt:lpstr>CL_1 - Site Screening</vt:lpstr>
      <vt:lpstr>DWS - Report Form</vt:lpstr>
      <vt:lpstr>CL_2 - Project Review</vt:lpstr>
      <vt:lpstr>CL_2 - Project Review (2)</vt:lpstr>
      <vt:lpstr>'CL_1 - Site Screening'!Print_Area</vt:lpstr>
      <vt:lpstr>'CL_2 - Project Review'!Print_Area</vt:lpstr>
      <vt:lpstr>'CL_2 - Project Review (2)'!Print_Area</vt:lpstr>
      <vt:lpstr>DISCLAIMER!Print_Area</vt:lpstr>
      <vt:lpstr>'DWS - Report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Pierce</dc:creator>
  <cp:lastModifiedBy>Conroy, Colleen [DNR]</cp:lastModifiedBy>
  <cp:lastPrinted>2020-06-18T16:45:42Z</cp:lastPrinted>
  <dcterms:created xsi:type="dcterms:W3CDTF">2017-07-05T15:47:13Z</dcterms:created>
  <dcterms:modified xsi:type="dcterms:W3CDTF">2025-10-07T21:05:23Z</dcterms:modified>
</cp:coreProperties>
</file>