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7770" tabRatio="736" activeTab="0"/>
  </bookViews>
  <sheets>
    <sheet name="About this file" sheetId="1" r:id="rId1"/>
    <sheet name="Page 1 AFO Information" sheetId="2" r:id="rId2"/>
    <sheet name="Page 2 Solid manure" sheetId="3" r:id="rId3"/>
    <sheet name="Page 2 Liquid Manure" sheetId="4" r:id="rId4"/>
    <sheet name="Page 3 Year by year MMP Summary" sheetId="5" r:id="rId5"/>
    <sheet name="lookups" sheetId="6" state="hidden" r:id="rId6"/>
  </sheets>
  <definedNames>
    <definedName name="Check6" localSheetId="1">'Page 1 AFO Information'!$A$45</definedName>
    <definedName name="_xlnm.Print_Area" localSheetId="1">'Page 1 AFO Information'!$A$1:$S$48</definedName>
    <definedName name="_xlnm.Print_Area" localSheetId="3">'Page 2 Liquid Manure'!$A$1:$O$47</definedName>
    <definedName name="_xlnm.Print_Area" localSheetId="2">'Page 2 Solid manure'!$A$1:$O$47</definedName>
    <definedName name="_xlnm.Print_Area" localSheetId="4">'Page 3 Year by year MMP Summary'!$A$1:$AF$33</definedName>
  </definedNames>
  <calcPr fullCalcOnLoad="1"/>
</workbook>
</file>

<file path=xl/sharedStrings.xml><?xml version="1.0" encoding="utf-8"?>
<sst xmlns="http://schemas.openxmlformats.org/spreadsheetml/2006/main" count="329" uniqueCount="201">
  <si>
    <t xml:space="preserve"> </t>
  </si>
  <si>
    <t>Signed:</t>
  </si>
  <si>
    <t>Date:</t>
  </si>
  <si>
    <t>Location of the operation:</t>
  </si>
  <si>
    <t>(911 address)</t>
  </si>
  <si>
    <t>existing operation, not expanding</t>
  </si>
  <si>
    <t>existing operation, expanding</t>
  </si>
  <si>
    <t>new operation</t>
  </si>
  <si>
    <t>Construction and Expansion Dates:</t>
  </si>
  <si>
    <t>date of initial construction</t>
  </si>
  <si>
    <t>and all expansions</t>
  </si>
  <si>
    <t>Table 1.  Information about livestock production and manure management system</t>
  </si>
  <si>
    <t>N</t>
  </si>
  <si>
    <t xml:space="preserve">Owner </t>
  </si>
  <si>
    <t>Address</t>
  </si>
  <si>
    <t>Phone</t>
  </si>
  <si>
    <t>(identify this application scenario by letter)</t>
  </si>
  <si>
    <t>Timing of application</t>
  </si>
  <si>
    <t>Application loss factor</t>
  </si>
  <si>
    <t>2nd year</t>
  </si>
  <si>
    <t>3rd year</t>
  </si>
  <si>
    <t>lb/bu or lb/ton</t>
  </si>
  <si>
    <t>Corn</t>
  </si>
  <si>
    <t>Soybean</t>
  </si>
  <si>
    <t>Alfalfa</t>
  </si>
  <si>
    <t>bu or ton/acre</t>
  </si>
  <si>
    <t>lb/acre</t>
  </si>
  <si>
    <t>When applicable, manure application rates must be based on the P index value as follows:</t>
  </si>
  <si>
    <t xml:space="preserve">(0-2) N-based manure management. </t>
  </si>
  <si>
    <t>Planned Crop</t>
  </si>
  <si>
    <t>gal/acre</t>
  </si>
  <si>
    <t>Total acres available for manure application</t>
  </si>
  <si>
    <r>
      <t>P</t>
    </r>
    <r>
      <rPr>
        <b/>
        <vertAlign val="subscript"/>
        <sz val="10"/>
        <rFont val="Times New Roman"/>
        <family val="1"/>
      </rPr>
      <t>2</t>
    </r>
    <r>
      <rPr>
        <b/>
        <sz val="10"/>
        <rFont val="Times New Roman"/>
        <family val="1"/>
      </rPr>
      <t>O</t>
    </r>
    <r>
      <rPr>
        <b/>
        <vertAlign val="subscript"/>
        <sz val="10"/>
        <rFont val="Times New Roman"/>
        <family val="1"/>
      </rPr>
      <t>5</t>
    </r>
  </si>
  <si>
    <r>
      <t xml:space="preserve">Source of Manure Nutrient Content Data </t>
    </r>
    <r>
      <rPr>
        <sz val="8"/>
        <rFont val="Times New Roman"/>
        <family val="1"/>
      </rPr>
      <t>(standard tables, manure analysis, other)</t>
    </r>
    <r>
      <rPr>
        <sz val="12"/>
        <rFont val="Times New Roman"/>
        <family val="1"/>
      </rPr>
      <t>:</t>
    </r>
  </si>
  <si>
    <r>
      <t>Instructions:</t>
    </r>
    <r>
      <rPr>
        <sz val="12"/>
        <rFont val="Times New Roman"/>
        <family val="1"/>
      </rPr>
      <t xml:space="preserve">  Complete this form for your animal feeding operation. Footnotes are provided on page 4.</t>
    </r>
  </si>
  <si>
    <r>
      <t xml:space="preserve">Table 4. Calculations for rate based on nitrogen </t>
    </r>
    <r>
      <rPr>
        <sz val="12"/>
        <rFont val="Times New Roman"/>
        <family val="1"/>
      </rPr>
      <t>(always required)</t>
    </r>
  </si>
  <si>
    <t>Nitrogen Application Losses</t>
  </si>
  <si>
    <t>Knifed in or soil injection of liquid manure</t>
  </si>
  <si>
    <t>Surface apply liquid manure with no incorporation</t>
  </si>
  <si>
    <t>Surface apply solid (dry) manure with no incorporation</t>
  </si>
  <si>
    <t>Irrigate liquid manure with no incorporation</t>
  </si>
  <si>
    <t>Select Crop</t>
  </si>
  <si>
    <r>
      <t>Table 5. Calculations for rate based on phosphorus</t>
    </r>
    <r>
      <rPr>
        <sz val="12"/>
        <rFont val="Times New Roman"/>
        <family val="1"/>
      </rPr>
      <t xml:space="preserve"> </t>
    </r>
    <r>
      <rPr>
        <sz val="10"/>
        <rFont val="Times New Roman"/>
        <family val="1"/>
      </rPr>
      <t>(fill out only if P-based rates are planned)</t>
    </r>
  </si>
  <si>
    <t>Select application method</t>
  </si>
  <si>
    <t>*Use blank space above to add crop not listed.</t>
  </si>
  <si>
    <t>5a</t>
  </si>
  <si>
    <t>5b</t>
  </si>
  <si>
    <t>5c</t>
  </si>
  <si>
    <t>Crop year(s):</t>
  </si>
  <si>
    <t>Name of operation:</t>
  </si>
  <si>
    <t>Facility ID No.</t>
  </si>
  <si>
    <t>(County)</t>
  </si>
  <si>
    <t>(Section)</t>
  </si>
  <si>
    <t>(Town)</t>
  </si>
  <si>
    <t>(State)</t>
  </si>
  <si>
    <t>(Zip)</t>
  </si>
  <si>
    <t>(Signature)</t>
  </si>
  <si>
    <t>(Print name)</t>
  </si>
  <si>
    <r>
      <t xml:space="preserve">E-mail address </t>
    </r>
    <r>
      <rPr>
        <sz val="8"/>
        <rFont val="Times New Roman"/>
        <family val="1"/>
      </rPr>
      <t>(optional)</t>
    </r>
  </si>
  <si>
    <r>
      <t xml:space="preserve">Cell phone </t>
    </r>
    <r>
      <rPr>
        <sz val="8"/>
        <rFont val="Times New Roman"/>
        <family val="1"/>
      </rPr>
      <t>(optional)</t>
    </r>
  </si>
  <si>
    <t>Table 6.  Application rates that will be carried over to page 3</t>
  </si>
  <si>
    <t>Table 2. Manure nutrient concentration</t>
  </si>
  <si>
    <r>
      <t xml:space="preserve">Instructions: </t>
    </r>
    <r>
      <rPr>
        <sz val="10"/>
        <rFont val="Times New Roman"/>
        <family val="1"/>
      </rPr>
      <t xml:space="preserve">Complete a worksheet for each unique combination of the following factors (crop rotation, optimum crop yield, manure nutrient concentration, remaining crop N need, method of application) that occurs at this operation. Complete form by filling in blanks, yellow-colored cells, and drop down menus. Gray shaded cells will calculate automatically. Footnotes are given on pages 4, 5 and 6.  </t>
    </r>
  </si>
  <si>
    <t>Corn Crop Usage Rate Factors</t>
  </si>
  <si>
    <t>Additional Crops</t>
  </si>
  <si>
    <t>Corn Silage</t>
  </si>
  <si>
    <t>Oat and Straw</t>
  </si>
  <si>
    <t>Other crop</t>
  </si>
  <si>
    <t>(&gt;2-5) N-based manure management but P application rate cannot exceed two times the P removal rate of the crop schedule.</t>
  </si>
  <si>
    <r>
      <t xml:space="preserve"> </t>
    </r>
    <r>
      <rPr>
        <u val="single"/>
        <sz val="10"/>
        <rFont val="Times New Roman"/>
        <family val="1"/>
      </rPr>
      <t>identical</t>
    </r>
    <r>
      <rPr>
        <sz val="10"/>
        <rFont val="Times New Roman"/>
        <family val="1"/>
      </rPr>
      <t xml:space="preserve"> for multiple years (e.g. every other year), submit only once for the identical years, and indicate which years the form represents. Footnotes are given on page 6. </t>
    </r>
  </si>
  <si>
    <t>Manure content (liquid manure)</t>
  </si>
  <si>
    <t>Total Tons</t>
  </si>
  <si>
    <t>ton/acre</t>
  </si>
  <si>
    <t>lb/acree</t>
  </si>
  <si>
    <t>1.2</t>
  </si>
  <si>
    <t xml:space="preserve">                                        Determining Maximum Allowable Manure Application Rate                  Page 2</t>
  </si>
  <si>
    <r>
      <t xml:space="preserve">Contact person </t>
    </r>
    <r>
      <rPr>
        <sz val="8.5"/>
        <rFont val="Times New Roman"/>
        <family val="1"/>
      </rPr>
      <t>(if different than owner)</t>
    </r>
  </si>
  <si>
    <t>Surface-apply liquid or solid (dry) manure with incorp. within 24 hours</t>
  </si>
  <si>
    <t>Surface-apply liquid or solid (dry) manure with incorp. after 24 hours</t>
  </si>
  <si>
    <t xml:space="preserve">                                   Determining Maximum Allowable Manure Application Rates              Page 2</t>
  </si>
  <si>
    <t>Some notes about this file:</t>
  </si>
  <si>
    <t>Methods to Determine Optimum Yields</t>
  </si>
  <si>
    <t>Multi-peril insurance proven yields</t>
  </si>
  <si>
    <t>USDA FSA proven yields</t>
  </si>
  <si>
    <t>Individual farm proven yields</t>
  </si>
  <si>
    <t>Soil survey interpretation records</t>
  </si>
  <si>
    <t>Select Method</t>
  </si>
  <si>
    <t>USDA Iowa Ag Statistics County yields</t>
  </si>
  <si>
    <t>(1/4 1/4)</t>
  </si>
  <si>
    <t>1/4 of the</t>
  </si>
  <si>
    <t>(1/4)</t>
  </si>
  <si>
    <t>1/4 of Sec</t>
  </si>
  <si>
    <t>T</t>
  </si>
  <si>
    <t>R</t>
  </si>
  <si>
    <t>(Tier &amp; Range)</t>
  </si>
  <si>
    <t>(Township Name)</t>
  </si>
  <si>
    <r>
      <t xml:space="preserve">Field Location                                                   </t>
    </r>
    <r>
      <rPr>
        <sz val="9"/>
        <rFont val="Times New Roman"/>
        <family val="1"/>
      </rPr>
      <t xml:space="preserve">        ___</t>
    </r>
    <r>
      <rPr>
        <sz val="8"/>
        <rFont val="Times New Roman"/>
        <family val="1"/>
      </rPr>
      <t>1/4</t>
    </r>
    <r>
      <rPr>
        <sz val="9"/>
        <rFont val="Times New Roman"/>
        <family val="1"/>
      </rPr>
      <t xml:space="preserve"> of the___  </t>
    </r>
    <r>
      <rPr>
        <sz val="8"/>
        <rFont val="Times New Roman"/>
        <family val="1"/>
      </rPr>
      <t>1/4</t>
    </r>
    <r>
      <rPr>
        <sz val="9"/>
        <rFont val="Times New Roman"/>
        <family val="1"/>
      </rPr>
      <t xml:space="preserve"> Sec___ T___ R___                             Townsip Name_______, County Name ______</t>
    </r>
  </si>
  <si>
    <t>Beef, 400 sq ft/hd</t>
  </si>
  <si>
    <t>Dairy, 1000 sq ft/hd</t>
  </si>
  <si>
    <t>Swine, 50 sq ft/hd</t>
  </si>
  <si>
    <t>Beef, Earthen, 400 sq ft/hd</t>
  </si>
  <si>
    <t>Dairy, Earthen, 1000 sq ft/hd</t>
  </si>
  <si>
    <t>Swine, Earthen, 50 sq ft/hd</t>
  </si>
  <si>
    <t>Beef, Concrete, 400 sq ft/hd</t>
  </si>
  <si>
    <t>Dairy, Concrete,1000 sq ft/hd</t>
  </si>
  <si>
    <t>Swine, Concrete, 50 sq ft/hd</t>
  </si>
  <si>
    <r>
      <t>Instructions:</t>
    </r>
    <r>
      <rPr>
        <sz val="10"/>
        <rFont val="Times New Roman"/>
        <family val="1"/>
      </rPr>
      <t xml:space="preserve"> Complete this form for each of the next five growing seasons, to demonstrate sufficient land base to apply manure over multiple crop years. If this page is</t>
    </r>
  </si>
  <si>
    <t>Total Gallons that could be Applied</t>
  </si>
  <si>
    <t>Total Tons that could be Applied</t>
  </si>
  <si>
    <r>
      <t xml:space="preserve">This nutrient management plan is for: </t>
    </r>
    <r>
      <rPr>
        <sz val="12"/>
        <rFont val="Times New Roman"/>
        <family val="1"/>
      </rPr>
      <t>(check one)</t>
    </r>
  </si>
  <si>
    <t>existing operation, new owner</t>
  </si>
  <si>
    <t>gal or    ton/acre</t>
  </si>
  <si>
    <t>lb/1000 gal or lb/ton</t>
  </si>
  <si>
    <t xml:space="preserve">                                                              Year by Year Nutrient Management Plan Summary                                                           Page 3</t>
  </si>
  <si>
    <t>Owner and Contacts of the animal feeding operation:</t>
  </si>
  <si>
    <t>Max Number of Animals Housed (head)</t>
  </si>
  <si>
    <r>
      <t>gal/space/dy       or               ton/space/yr</t>
    </r>
    <r>
      <rPr>
        <vertAlign val="superscript"/>
        <sz val="11"/>
        <rFont val="Times New Roman"/>
        <family val="1"/>
      </rPr>
      <t>d</t>
    </r>
  </si>
  <si>
    <r>
      <t>P</t>
    </r>
    <r>
      <rPr>
        <vertAlign val="subscript"/>
        <sz val="11"/>
        <rFont val="Times New Roman"/>
        <family val="1"/>
      </rPr>
      <t>2</t>
    </r>
    <r>
      <rPr>
        <sz val="11"/>
        <rFont val="Times New Roman"/>
        <family val="1"/>
      </rPr>
      <t>O</t>
    </r>
    <r>
      <rPr>
        <vertAlign val="subscript"/>
        <sz val="11"/>
        <rFont val="Times New Roman"/>
        <family val="1"/>
      </rPr>
      <t>5</t>
    </r>
    <r>
      <rPr>
        <vertAlign val="superscript"/>
        <sz val="11"/>
        <rFont val="Times New Roman"/>
        <family val="1"/>
      </rPr>
      <t>c</t>
    </r>
  </si>
  <si>
    <r>
      <t>N</t>
    </r>
    <r>
      <rPr>
        <vertAlign val="superscript"/>
        <sz val="11"/>
        <rFont val="Times New Roman"/>
        <family val="1"/>
      </rPr>
      <t>c</t>
    </r>
  </si>
  <si>
    <r>
      <t>Animal type</t>
    </r>
    <r>
      <rPr>
        <vertAlign val="superscript"/>
        <sz val="12"/>
        <rFont val="Times New Roman"/>
        <family val="1"/>
      </rPr>
      <t>a</t>
    </r>
  </si>
  <si>
    <r>
      <t>***</t>
    </r>
    <r>
      <rPr>
        <sz val="10"/>
        <rFont val="Arial"/>
        <family val="0"/>
      </rPr>
      <t>This file contains 4 worksheets (not including this one).</t>
    </r>
  </si>
  <si>
    <t xml:space="preserve">***There is two "Page 2" sheets for determining application rates, one for solid manure and one for liquid manure. </t>
  </si>
  <si>
    <t>***This file does not contain the NMP instructions or the footnotes. These are available with the word document and pdf versions of the form.</t>
  </si>
  <si>
    <t>*** This file does not contain Pages 4-7, which pertain to animal mortalities, diversion of clean water, etc.  These pages are required and</t>
  </si>
  <si>
    <t>will have to be completed using the word or pdf versions of the NMP form.</t>
  </si>
  <si>
    <r>
      <t>Annual Manure Production</t>
    </r>
    <r>
      <rPr>
        <vertAlign val="superscript"/>
        <sz val="11"/>
        <rFont val="Times New Roman"/>
        <family val="1"/>
      </rPr>
      <t>e</t>
    </r>
    <r>
      <rPr>
        <sz val="11"/>
        <rFont val="Times New Roman"/>
        <family val="1"/>
      </rPr>
      <t xml:space="preserve">                    (Gallons or Tons)</t>
    </r>
  </si>
  <si>
    <r>
      <t>Management Identification (Mgt ID)</t>
    </r>
    <r>
      <rPr>
        <b/>
        <vertAlign val="superscript"/>
        <sz val="13.5"/>
        <rFont val="Times New Roman"/>
        <family val="1"/>
      </rPr>
      <t>f</t>
    </r>
  </si>
  <si>
    <r>
      <t>Method to determine optimum crop yield</t>
    </r>
    <r>
      <rPr>
        <b/>
        <vertAlign val="superscript"/>
        <sz val="10"/>
        <rFont val="Times New Roman"/>
        <family val="1"/>
      </rPr>
      <t>g</t>
    </r>
  </si>
  <si>
    <r>
      <t>Method of application</t>
    </r>
    <r>
      <rPr>
        <b/>
        <vertAlign val="superscript"/>
        <sz val="10"/>
        <rFont val="Times New Roman"/>
        <family val="1"/>
      </rPr>
      <t>h</t>
    </r>
  </si>
  <si>
    <r>
      <t>If spray irrigation is used, identify method</t>
    </r>
    <r>
      <rPr>
        <b/>
        <vertAlign val="superscript"/>
        <sz val="10"/>
        <rFont val="Times New Roman"/>
        <family val="1"/>
      </rPr>
      <t>i</t>
    </r>
  </si>
  <si>
    <r>
      <t xml:space="preserve">Manure Nutrient Content (lbs/1000gal or lbs/ton) </t>
    </r>
    <r>
      <rPr>
        <b/>
        <vertAlign val="superscript"/>
        <sz val="11"/>
        <rFont val="Times New Roman"/>
        <family val="1"/>
      </rPr>
      <t>j</t>
    </r>
  </si>
  <si>
    <t xml:space="preserve">Total N </t>
  </si>
  <si>
    <r>
      <t>%TN Available 1st year</t>
    </r>
    <r>
      <rPr>
        <b/>
        <vertAlign val="superscript"/>
        <sz val="9.5"/>
        <rFont val="Times New Roman"/>
        <family val="1"/>
      </rPr>
      <t>k</t>
    </r>
  </si>
  <si>
    <r>
      <t>Available N 1st year</t>
    </r>
    <r>
      <rPr>
        <b/>
        <vertAlign val="superscript"/>
        <sz val="10"/>
        <rFont val="Times New Roman"/>
        <family val="1"/>
      </rPr>
      <t>l</t>
    </r>
  </si>
  <si>
    <r>
      <t>2nd year</t>
    </r>
    <r>
      <rPr>
        <b/>
        <vertAlign val="superscript"/>
        <sz val="10"/>
        <rFont val="Times New Roman"/>
        <family val="1"/>
      </rPr>
      <t>m</t>
    </r>
  </si>
  <si>
    <r>
      <t>3rd year</t>
    </r>
    <r>
      <rPr>
        <b/>
        <vertAlign val="superscript"/>
        <sz val="10"/>
        <rFont val="Times New Roman"/>
        <family val="1"/>
      </rPr>
      <t>n</t>
    </r>
  </si>
  <si>
    <r>
      <t>Table 3. Crop usage rates</t>
    </r>
    <r>
      <rPr>
        <b/>
        <vertAlign val="superscript"/>
        <sz val="12"/>
        <rFont val="Times New Roman"/>
        <family val="1"/>
      </rPr>
      <t>o</t>
    </r>
  </si>
  <si>
    <r>
      <t xml:space="preserve">Applying Manure For </t>
    </r>
    <r>
      <rPr>
        <sz val="11"/>
        <rFont val="Times New Roman"/>
        <family val="1"/>
      </rPr>
      <t xml:space="preserve">(crop to be grown) </t>
    </r>
    <r>
      <rPr>
        <vertAlign val="superscript"/>
        <sz val="11"/>
        <rFont val="Times New Roman"/>
        <family val="1"/>
      </rPr>
      <t>p</t>
    </r>
  </si>
  <si>
    <r>
      <t xml:space="preserve">Optimum Crop Yield </t>
    </r>
    <r>
      <rPr>
        <b/>
        <vertAlign val="superscript"/>
        <sz val="11"/>
        <rFont val="Times New Roman"/>
        <family val="1"/>
      </rPr>
      <t>g</t>
    </r>
    <r>
      <rPr>
        <b/>
        <sz val="11"/>
        <rFont val="Times New Roman"/>
        <family val="1"/>
      </rPr>
      <t xml:space="preserve"> </t>
    </r>
  </si>
  <si>
    <r>
      <t>P</t>
    </r>
    <r>
      <rPr>
        <b/>
        <vertAlign val="subscript"/>
        <sz val="11"/>
        <rFont val="Times New Roman"/>
        <family val="1"/>
      </rPr>
      <t>2</t>
    </r>
    <r>
      <rPr>
        <b/>
        <sz val="11"/>
        <rFont val="Times New Roman"/>
        <family val="1"/>
      </rPr>
      <t>O</t>
    </r>
    <r>
      <rPr>
        <b/>
        <vertAlign val="subscript"/>
        <sz val="11"/>
        <rFont val="Times New Roman"/>
        <family val="1"/>
      </rPr>
      <t>5</t>
    </r>
    <r>
      <rPr>
        <b/>
        <sz val="11"/>
        <rFont val="Times New Roman"/>
        <family val="1"/>
      </rPr>
      <t xml:space="preserve"> removed with crop by harvest </t>
    </r>
    <r>
      <rPr>
        <vertAlign val="superscript"/>
        <sz val="11"/>
        <rFont val="Times New Roman"/>
        <family val="1"/>
      </rPr>
      <t>q</t>
    </r>
  </si>
  <si>
    <r>
      <t xml:space="preserve">Crop N utilization </t>
    </r>
    <r>
      <rPr>
        <vertAlign val="superscript"/>
        <sz val="11"/>
        <rFont val="Times New Roman"/>
        <family val="1"/>
      </rPr>
      <t>r</t>
    </r>
    <r>
      <rPr>
        <b/>
        <sz val="11"/>
        <rFont val="Times New Roman"/>
        <family val="1"/>
      </rPr>
      <t xml:space="preserve"> </t>
    </r>
  </si>
  <si>
    <r>
      <t xml:space="preserve">Legume N credit </t>
    </r>
    <r>
      <rPr>
        <vertAlign val="superscript"/>
        <sz val="11"/>
        <rFont val="Times New Roman"/>
        <family val="1"/>
      </rPr>
      <t>s</t>
    </r>
    <r>
      <rPr>
        <b/>
        <sz val="11"/>
        <rFont val="Times New Roman"/>
        <family val="1"/>
      </rPr>
      <t xml:space="preserve"> </t>
    </r>
  </si>
  <si>
    <r>
      <t>Commercial N planned</t>
    </r>
    <r>
      <rPr>
        <b/>
        <vertAlign val="superscript"/>
        <sz val="11"/>
        <rFont val="Times New Roman"/>
        <family val="1"/>
      </rPr>
      <t>t</t>
    </r>
  </si>
  <si>
    <r>
      <t xml:space="preserve">Manure N carryover credit </t>
    </r>
    <r>
      <rPr>
        <vertAlign val="superscript"/>
        <sz val="11"/>
        <rFont val="Times New Roman"/>
        <family val="1"/>
      </rPr>
      <t>u</t>
    </r>
  </si>
  <si>
    <r>
      <t xml:space="preserve">Remaining crop N need </t>
    </r>
    <r>
      <rPr>
        <vertAlign val="superscript"/>
        <sz val="11"/>
        <rFont val="Times New Roman"/>
        <family val="1"/>
      </rPr>
      <t>v</t>
    </r>
    <r>
      <rPr>
        <b/>
        <sz val="11"/>
        <rFont val="Times New Roman"/>
        <family val="1"/>
      </rPr>
      <t xml:space="preserve"> </t>
    </r>
  </si>
  <si>
    <r>
      <t xml:space="preserve">Manure rate to supply remaining N </t>
    </r>
    <r>
      <rPr>
        <vertAlign val="superscript"/>
        <sz val="11"/>
        <rFont val="Times New Roman"/>
        <family val="1"/>
      </rPr>
      <t>w</t>
    </r>
  </si>
  <si>
    <r>
      <t>P</t>
    </r>
    <r>
      <rPr>
        <b/>
        <vertAlign val="subscript"/>
        <sz val="11"/>
        <rFont val="Times New Roman"/>
        <family val="1"/>
      </rPr>
      <t>2</t>
    </r>
    <r>
      <rPr>
        <b/>
        <sz val="11"/>
        <rFont val="Times New Roman"/>
        <family val="1"/>
      </rPr>
      <t>O</t>
    </r>
    <r>
      <rPr>
        <b/>
        <vertAlign val="subscript"/>
        <sz val="11"/>
        <rFont val="Times New Roman"/>
        <family val="1"/>
      </rPr>
      <t>5</t>
    </r>
    <r>
      <rPr>
        <b/>
        <sz val="11"/>
        <rFont val="Times New Roman"/>
        <family val="1"/>
      </rPr>
      <t xml:space="preserve"> applied with N-based rate </t>
    </r>
    <r>
      <rPr>
        <vertAlign val="superscript"/>
        <sz val="11"/>
        <rFont val="Times New Roman"/>
        <family val="1"/>
      </rPr>
      <t>x</t>
    </r>
  </si>
  <si>
    <r>
      <t>Commercial P</t>
    </r>
    <r>
      <rPr>
        <b/>
        <vertAlign val="subscript"/>
        <sz val="11"/>
        <rFont val="Times New Roman"/>
        <family val="1"/>
      </rPr>
      <t>2</t>
    </r>
    <r>
      <rPr>
        <b/>
        <sz val="11"/>
        <rFont val="Times New Roman"/>
        <family val="1"/>
      </rPr>
      <t>O</t>
    </r>
    <r>
      <rPr>
        <b/>
        <vertAlign val="subscript"/>
        <sz val="11"/>
        <rFont val="Times New Roman"/>
        <family val="1"/>
      </rPr>
      <t>5</t>
    </r>
    <r>
      <rPr>
        <b/>
        <sz val="11"/>
        <rFont val="Times New Roman"/>
        <family val="1"/>
      </rPr>
      <t xml:space="preserve"> planned </t>
    </r>
    <r>
      <rPr>
        <vertAlign val="superscript"/>
        <sz val="11"/>
        <rFont val="Times New Roman"/>
        <family val="1"/>
      </rPr>
      <t>y</t>
    </r>
  </si>
  <si>
    <r>
      <t xml:space="preserve">Manure rate to supply P removal </t>
    </r>
    <r>
      <rPr>
        <vertAlign val="superscript"/>
        <sz val="11"/>
        <rFont val="Times New Roman"/>
        <family val="1"/>
      </rPr>
      <t>z</t>
    </r>
  </si>
  <si>
    <r>
      <t xml:space="preserve">Manure rate for P based plan </t>
    </r>
    <r>
      <rPr>
        <vertAlign val="superscript"/>
        <sz val="11"/>
        <rFont val="Times New Roman"/>
        <family val="1"/>
      </rPr>
      <t>aa</t>
    </r>
  </si>
  <si>
    <r>
      <t xml:space="preserve">Manure N applied with P-based plan  </t>
    </r>
    <r>
      <rPr>
        <vertAlign val="superscript"/>
        <sz val="11"/>
        <rFont val="Times New Roman"/>
        <family val="1"/>
      </rPr>
      <t>bb</t>
    </r>
  </si>
  <si>
    <r>
      <t xml:space="preserve">Planned manure application rate </t>
    </r>
    <r>
      <rPr>
        <vertAlign val="superscript"/>
        <sz val="11"/>
        <rFont val="Times New Roman"/>
        <family val="1"/>
      </rPr>
      <t>cc</t>
    </r>
  </si>
  <si>
    <r>
      <t xml:space="preserve">If spray irrigation is used, identify method </t>
    </r>
    <r>
      <rPr>
        <b/>
        <vertAlign val="superscript"/>
        <sz val="10"/>
        <rFont val="Times New Roman"/>
        <family val="1"/>
      </rPr>
      <t>i</t>
    </r>
  </si>
  <si>
    <r>
      <t>%TN Available 1st year</t>
    </r>
    <r>
      <rPr>
        <b/>
        <vertAlign val="superscript"/>
        <sz val="10"/>
        <rFont val="Times New Roman"/>
        <family val="1"/>
      </rPr>
      <t>k</t>
    </r>
  </si>
  <si>
    <r>
      <t xml:space="preserve">Field    Designation </t>
    </r>
    <r>
      <rPr>
        <vertAlign val="superscript"/>
        <sz val="10"/>
        <rFont val="Times New Roman"/>
        <family val="1"/>
      </rPr>
      <t>dd</t>
    </r>
  </si>
  <si>
    <t>Mgt Id ee</t>
  </si>
  <si>
    <r>
      <t>Acres receiving manure</t>
    </r>
    <r>
      <rPr>
        <vertAlign val="superscript"/>
        <sz val="10"/>
        <rFont val="Times New Roman"/>
        <family val="1"/>
      </rPr>
      <t>ff</t>
    </r>
  </si>
  <si>
    <r>
      <t xml:space="preserve">Own, rent, agreement </t>
    </r>
    <r>
      <rPr>
        <sz val="8"/>
        <rFont val="Times New Roman"/>
        <family val="1"/>
      </rPr>
      <t xml:space="preserve">(include length of agreement) </t>
    </r>
    <r>
      <rPr>
        <vertAlign val="superscript"/>
        <sz val="8"/>
        <rFont val="Times New Roman"/>
        <family val="1"/>
      </rPr>
      <t>gg</t>
    </r>
  </si>
  <si>
    <r>
      <t>P index value</t>
    </r>
    <r>
      <rPr>
        <vertAlign val="superscript"/>
        <sz val="10"/>
        <rFont val="Times New Roman"/>
        <family val="1"/>
      </rPr>
      <t xml:space="preserve"> hh</t>
    </r>
  </si>
  <si>
    <t xml:space="preserve">gal or     ton/field </t>
  </si>
  <si>
    <r>
      <t xml:space="preserve">Planned Application </t>
    </r>
    <r>
      <rPr>
        <vertAlign val="superscript"/>
        <sz val="10"/>
        <rFont val="Times New Roman"/>
        <family val="1"/>
      </rPr>
      <t>ii</t>
    </r>
  </si>
  <si>
    <r>
      <t>Correct Soil Test for P</t>
    </r>
    <r>
      <rPr>
        <vertAlign val="superscript"/>
        <sz val="10"/>
        <rFont val="Times New Roman"/>
        <family val="1"/>
      </rPr>
      <t xml:space="preserve">jj         </t>
    </r>
    <r>
      <rPr>
        <sz val="10"/>
        <rFont val="Times New Roman"/>
        <family val="1"/>
      </rPr>
      <t>(Yes or No)</t>
    </r>
  </si>
  <si>
    <t>542-2021b</t>
  </si>
  <si>
    <t>Nursery</t>
  </si>
  <si>
    <t>Grow/finish (wet/dry)</t>
  </si>
  <si>
    <t>Grow/finish (dry feed)</t>
  </si>
  <si>
    <t>Grow/finish (earthen)</t>
  </si>
  <si>
    <t>Gestation</t>
  </si>
  <si>
    <t>Sow and Litter</t>
  </si>
  <si>
    <t>Farrow-Nursery</t>
  </si>
  <si>
    <t>Farrow-Finish</t>
  </si>
  <si>
    <t>Wean/finish (wet/dry)</t>
  </si>
  <si>
    <t>Wean/finish (dry feed)</t>
  </si>
  <si>
    <t>Beef, Mature cows</t>
  </si>
  <si>
    <t>Beef, Finishing</t>
  </si>
  <si>
    <t>Beef, Feeder calves</t>
  </si>
  <si>
    <t>Dairy Cows,1200 &amp; up lb</t>
  </si>
  <si>
    <t>Dairy Heifers, 900 lb.</t>
  </si>
  <si>
    <t>Dairy Calves, 500 lb.</t>
  </si>
  <si>
    <t>Dairy Veal Calves, 250 lb.</t>
  </si>
  <si>
    <t>Dairy herd</t>
  </si>
  <si>
    <t xml:space="preserve">Grow/finish </t>
  </si>
  <si>
    <t xml:space="preserve"> Dairy Cows, 1200 &amp; up lb.</t>
  </si>
  <si>
    <t>Dairy Herd</t>
  </si>
  <si>
    <t>Open Feedlot Solids</t>
  </si>
  <si>
    <t>Open Feedlot Effluent</t>
  </si>
  <si>
    <t>Confine. (liquid manure)</t>
  </si>
  <si>
    <t>Confine. (bedded manure)</t>
  </si>
  <si>
    <t xml:space="preserve">Total Gallons </t>
  </si>
  <si>
    <r>
      <t>Description of Manure Storage/Manure Type</t>
    </r>
    <r>
      <rPr>
        <vertAlign val="superscript"/>
        <sz val="10"/>
        <rFont val="Times New Roman"/>
        <family val="1"/>
      </rPr>
      <t>b</t>
    </r>
    <r>
      <rPr>
        <sz val="10"/>
        <rFont val="Times New Roman"/>
        <family val="1"/>
      </rPr>
      <t xml:space="preserve">                                          </t>
    </r>
    <r>
      <rPr>
        <sz val="8"/>
        <rFont val="Times New Roman"/>
        <family val="1"/>
      </rPr>
      <t xml:space="preserve"> (e.g. scraped solids from open feedlot, effluent from runoff basin, bedded barn manure, liquid manure from deep pit)</t>
    </r>
  </si>
  <si>
    <t>The information within this form, and the attachments, describes my animal feeding operation, my manure storage and handling system, and my planned manure management system.  I (we) will manage the manure, and the nutrients it contains, as described within this nutrient management plan (NMP) and any revisions of the plan, individual field information, and field summary sheet, and in accordance with current rules and regulations.  Deviations permitted by Iowa law will be documented and maintained in my records.</t>
  </si>
  <si>
    <t>Nutrient Management Plan Form</t>
  </si>
  <si>
    <t xml:space="preserve">Nutrient Management Plan Form </t>
  </si>
  <si>
    <t xml:space="preserve">                                                                    Operation Information                                                          Page 1</t>
  </si>
  <si>
    <t>(&gt;5-15) No manure application until practices are adopted to reduce P index to 5 or below.</t>
  </si>
  <si>
    <t>(&gt;15) No manure application.</t>
  </si>
  <si>
    <t>None at this facility</t>
  </si>
  <si>
    <t>Covered by this NMP</t>
  </si>
  <si>
    <t>Covered by separate MMP</t>
  </si>
  <si>
    <r>
      <t xml:space="preserve">Confinement Animals: </t>
    </r>
    <r>
      <rPr>
        <sz val="12"/>
        <rFont val="Times New Roman"/>
        <family val="1"/>
      </rPr>
      <t xml:space="preserve"> </t>
    </r>
  </si>
  <si>
    <t>nutrient management plan (12/15)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</si>
</sst>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
    <numFmt numFmtId="166" formatCode="0.000"/>
    <numFmt numFmtId="167" formatCode="0.0"/>
    <numFmt numFmtId="168" formatCode="0.0%"/>
    <numFmt numFmtId="169" formatCode="0.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74">
    <font>
      <sz val="10"/>
      <name val="Arial"/>
      <family val="0"/>
    </font>
    <font>
      <i/>
      <sz val="8"/>
      <name val="Arial"/>
      <family val="2"/>
    </font>
    <font>
      <b/>
      <sz val="14"/>
      <name val="Times New Roman"/>
      <family val="1"/>
    </font>
    <font>
      <sz val="10"/>
      <name val="Times New Roman"/>
      <family val="1"/>
    </font>
    <font>
      <b/>
      <sz val="12"/>
      <name val="Times New Roman"/>
      <family val="1"/>
    </font>
    <font>
      <b/>
      <sz val="10"/>
      <name val="Times New Roman"/>
      <family val="1"/>
    </font>
    <font>
      <i/>
      <sz val="8"/>
      <name val="Times New Roman"/>
      <family val="1"/>
    </font>
    <font>
      <b/>
      <vertAlign val="subscript"/>
      <sz val="10"/>
      <name val="Times New Roman"/>
      <family val="1"/>
    </font>
    <font>
      <sz val="7"/>
      <name val="Times New Roman"/>
      <family val="1"/>
    </font>
    <font>
      <sz val="8"/>
      <name val="Times New Roman"/>
      <family val="1"/>
    </font>
    <font>
      <sz val="12"/>
      <name val="Times New Roman"/>
      <family val="1"/>
    </font>
    <font>
      <sz val="11"/>
      <name val="Times New Roman"/>
      <family val="1"/>
    </font>
    <font>
      <b/>
      <sz val="11"/>
      <name val="Times New Roman"/>
      <family val="1"/>
    </font>
    <font>
      <b/>
      <vertAlign val="subscript"/>
      <sz val="11"/>
      <name val="Times New Roman"/>
      <family val="1"/>
    </font>
    <font>
      <sz val="11"/>
      <color indexed="55"/>
      <name val="Times New Roman"/>
      <family val="1"/>
    </font>
    <font>
      <b/>
      <sz val="10.5"/>
      <name val="Times New Roman"/>
      <family val="1"/>
    </font>
    <font>
      <b/>
      <vertAlign val="superscript"/>
      <sz val="12"/>
      <name val="Times New Roman"/>
      <family val="1"/>
    </font>
    <font>
      <b/>
      <vertAlign val="superscript"/>
      <sz val="10"/>
      <name val="Times New Roman"/>
      <family val="1"/>
    </font>
    <font>
      <b/>
      <vertAlign val="superscript"/>
      <sz val="11"/>
      <name val="Times New Roman"/>
      <family val="1"/>
    </font>
    <font>
      <vertAlign val="superscript"/>
      <sz val="10"/>
      <name val="Times New Roman"/>
      <family val="1"/>
    </font>
    <font>
      <vertAlign val="superscript"/>
      <sz val="8"/>
      <name val="Times New Roman"/>
      <family val="1"/>
    </font>
    <font>
      <vertAlign val="superscript"/>
      <sz val="11"/>
      <name val="Times New Roman"/>
      <family val="1"/>
    </font>
    <font>
      <sz val="9"/>
      <name val="Times New Roman"/>
      <family val="1"/>
    </font>
    <font>
      <sz val="8"/>
      <name val="Arial"/>
      <family val="2"/>
    </font>
    <font>
      <b/>
      <sz val="9"/>
      <name val="Arial"/>
      <family val="2"/>
    </font>
    <font>
      <u val="single"/>
      <sz val="10"/>
      <name val="Times New Roman"/>
      <family val="1"/>
    </font>
    <font>
      <sz val="8.5"/>
      <name val="Times New Roman"/>
      <family val="1"/>
    </font>
    <font>
      <b/>
      <sz val="14"/>
      <name val="Arial"/>
      <family val="2"/>
    </font>
    <font>
      <sz val="7"/>
      <name val="Arial"/>
      <family val="2"/>
    </font>
    <font>
      <b/>
      <sz val="9.5"/>
      <name val="Times New Roman"/>
      <family val="1"/>
    </font>
    <font>
      <b/>
      <sz val="10"/>
      <name val="Arial"/>
      <family val="2"/>
    </font>
    <font>
      <sz val="12"/>
      <name val="Arial"/>
      <family val="2"/>
    </font>
    <font>
      <sz val="11"/>
      <name val="Arial"/>
      <family val="2"/>
    </font>
    <font>
      <vertAlign val="subscript"/>
      <sz val="11"/>
      <name val="Times New Roman"/>
      <family val="1"/>
    </font>
    <font>
      <vertAlign val="superscript"/>
      <sz val="12"/>
      <name val="Times New Roman"/>
      <family val="1"/>
    </font>
    <font>
      <b/>
      <sz val="13.5"/>
      <name val="Times New Roman"/>
      <family val="1"/>
    </font>
    <font>
      <b/>
      <vertAlign val="superscript"/>
      <sz val="13.5"/>
      <name val="Times New Roman"/>
      <family val="1"/>
    </font>
    <font>
      <b/>
      <vertAlign val="superscript"/>
      <sz val="9.5"/>
      <name val="Times New Roman"/>
      <family val="1"/>
    </font>
    <font>
      <sz val="9"/>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94">
    <xf numFmtId="0" fontId="0" fillId="0" borderId="0" xfId="0" applyAlignment="1">
      <alignment/>
    </xf>
    <xf numFmtId="0" fontId="0" fillId="0" borderId="0" xfId="0" applyAlignment="1">
      <alignment/>
    </xf>
    <xf numFmtId="0" fontId="1" fillId="0" borderId="0" xfId="0" applyFont="1" applyAlignment="1">
      <alignment/>
    </xf>
    <xf numFmtId="0" fontId="0" fillId="0" borderId="10" xfId="0" applyBorder="1" applyAlignment="1">
      <alignment/>
    </xf>
    <xf numFmtId="0" fontId="3" fillId="0" borderId="0" xfId="0" applyFont="1" applyAlignment="1">
      <alignment/>
    </xf>
    <xf numFmtId="0" fontId="6" fillId="0" borderId="0" xfId="0" applyFont="1" applyAlignment="1">
      <alignment/>
    </xf>
    <xf numFmtId="0" fontId="3" fillId="0" borderId="11" xfId="0" applyFont="1" applyBorder="1" applyAlignment="1">
      <alignment horizontal="center"/>
    </xf>
    <xf numFmtId="0" fontId="3" fillId="0" borderId="0" xfId="0" applyFont="1" applyAlignment="1">
      <alignment horizontal="center"/>
    </xf>
    <xf numFmtId="0" fontId="9" fillId="0" borderId="0" xfId="0" applyFont="1" applyAlignment="1">
      <alignment/>
    </xf>
    <xf numFmtId="0" fontId="3" fillId="0" borderId="0" xfId="0" applyFont="1" applyBorder="1" applyAlignment="1">
      <alignment/>
    </xf>
    <xf numFmtId="0" fontId="3" fillId="0" borderId="0" xfId="0" applyFont="1" applyAlignment="1">
      <alignment horizontal="left" wrapText="1"/>
    </xf>
    <xf numFmtId="0" fontId="4" fillId="0" borderId="0" xfId="0" applyFont="1" applyAlignment="1">
      <alignment/>
    </xf>
    <xf numFmtId="0" fontId="10" fillId="0" borderId="0" xfId="0" applyFont="1" applyAlignment="1">
      <alignment/>
    </xf>
    <xf numFmtId="0" fontId="11" fillId="0" borderId="0" xfId="0" applyFont="1" applyAlignment="1">
      <alignment/>
    </xf>
    <xf numFmtId="0" fontId="4" fillId="0" borderId="0" xfId="0" applyFont="1" applyAlignment="1">
      <alignment/>
    </xf>
    <xf numFmtId="0" fontId="11" fillId="0" borderId="0" xfId="0" applyFont="1" applyBorder="1" applyAlignment="1">
      <alignment/>
    </xf>
    <xf numFmtId="0" fontId="0" fillId="0" borderId="0" xfId="0" applyFont="1" applyAlignment="1">
      <alignment/>
    </xf>
    <xf numFmtId="0" fontId="11" fillId="0" borderId="11" xfId="0" applyFont="1" applyBorder="1" applyAlignment="1">
      <alignment horizontal="center"/>
    </xf>
    <xf numFmtId="0" fontId="3" fillId="0" borderId="0" xfId="0" applyFont="1" applyBorder="1" applyAlignment="1">
      <alignment/>
    </xf>
    <xf numFmtId="0" fontId="11" fillId="0" borderId="0" xfId="0" applyFont="1" applyAlignment="1">
      <alignment horizontal="right"/>
    </xf>
    <xf numFmtId="0" fontId="12" fillId="0" borderId="11" xfId="0" applyFont="1" applyBorder="1" applyAlignment="1">
      <alignment horizontal="center"/>
    </xf>
    <xf numFmtId="0" fontId="0" fillId="0" borderId="0" xfId="0" applyAlignment="1">
      <alignment horizontal="left"/>
    </xf>
    <xf numFmtId="0" fontId="0" fillId="0" borderId="0" xfId="0" applyAlignment="1">
      <alignment horizontal="center"/>
    </xf>
    <xf numFmtId="0" fontId="15" fillId="0" borderId="0" xfId="0" applyFont="1" applyAlignment="1">
      <alignment/>
    </xf>
    <xf numFmtId="0" fontId="3" fillId="0" borderId="12" xfId="0" applyFont="1" applyBorder="1" applyAlignment="1">
      <alignment/>
    </xf>
    <xf numFmtId="0" fontId="3" fillId="0" borderId="11" xfId="0" applyFont="1" applyBorder="1" applyAlignment="1" applyProtection="1">
      <alignment horizontal="center"/>
      <protection locked="0"/>
    </xf>
    <xf numFmtId="0" fontId="5" fillId="0" borderId="13" xfId="0" applyFont="1" applyBorder="1" applyAlignment="1">
      <alignment horizontal="center" wrapText="1"/>
    </xf>
    <xf numFmtId="0" fontId="0" fillId="0" borderId="11" xfId="0" applyBorder="1" applyAlignment="1">
      <alignment horizontal="center"/>
    </xf>
    <xf numFmtId="0" fontId="12" fillId="0" borderId="0" xfId="0" applyFont="1" applyBorder="1" applyAlignment="1">
      <alignment horizontal="center"/>
    </xf>
    <xf numFmtId="0" fontId="12" fillId="0" borderId="0" xfId="0" applyFont="1" applyBorder="1" applyAlignment="1">
      <alignment/>
    </xf>
    <xf numFmtId="0" fontId="8" fillId="0" borderId="0" xfId="0" applyFont="1" applyBorder="1" applyAlignment="1">
      <alignment horizontal="center"/>
    </xf>
    <xf numFmtId="0" fontId="4" fillId="0" borderId="0" xfId="0" applyFont="1" applyAlignment="1">
      <alignment horizontal="left"/>
    </xf>
    <xf numFmtId="1" fontId="3" fillId="0" borderId="0" xfId="0" applyNumberFormat="1" applyFont="1" applyFill="1" applyBorder="1" applyAlignment="1">
      <alignment horizontal="center"/>
    </xf>
    <xf numFmtId="0" fontId="23" fillId="0" borderId="0" xfId="0" applyFont="1" applyAlignment="1">
      <alignment/>
    </xf>
    <xf numFmtId="0" fontId="11" fillId="0" borderId="0" xfId="0" applyFont="1" applyBorder="1" applyAlignment="1" applyProtection="1">
      <alignment/>
      <protection/>
    </xf>
    <xf numFmtId="0" fontId="11" fillId="0" borderId="0" xfId="0" applyFont="1" applyBorder="1" applyAlignment="1" applyProtection="1">
      <alignment/>
      <protection/>
    </xf>
    <xf numFmtId="0" fontId="24" fillId="0" borderId="11" xfId="0" applyFont="1" applyBorder="1" applyAlignment="1">
      <alignment horizontal="center" vertical="center"/>
    </xf>
    <xf numFmtId="0" fontId="3" fillId="33" borderId="11" xfId="0" applyFont="1" applyFill="1" applyBorder="1" applyAlignment="1" applyProtection="1">
      <alignment horizontal="center"/>
      <protection/>
    </xf>
    <xf numFmtId="0" fontId="11" fillId="0" borderId="0" xfId="0" applyFont="1" applyAlignment="1" applyProtection="1">
      <alignment/>
      <protection/>
    </xf>
    <xf numFmtId="0" fontId="3" fillId="0" borderId="11" xfId="0" applyFont="1" applyBorder="1" applyAlignment="1" applyProtection="1">
      <alignment horizontal="left"/>
      <protection locked="0"/>
    </xf>
    <xf numFmtId="0" fontId="11" fillId="34" borderId="11" xfId="0" applyFont="1" applyFill="1" applyBorder="1" applyAlignment="1" applyProtection="1">
      <alignment horizontal="center"/>
      <protection locked="0"/>
    </xf>
    <xf numFmtId="9" fontId="11" fillId="34" borderId="11" xfId="0" applyNumberFormat="1" applyFont="1" applyFill="1" applyBorder="1" applyAlignment="1" applyProtection="1">
      <alignment horizontal="center"/>
      <protection locked="0"/>
    </xf>
    <xf numFmtId="0" fontId="3" fillId="0" borderId="0" xfId="0" applyFont="1" applyFill="1" applyAlignment="1">
      <alignment/>
    </xf>
    <xf numFmtId="0" fontId="14" fillId="35" borderId="14" xfId="0" applyFont="1" applyFill="1" applyBorder="1" applyAlignment="1">
      <alignment/>
    </xf>
    <xf numFmtId="0" fontId="11" fillId="0" borderId="11" xfId="0" applyFont="1" applyFill="1" applyBorder="1" applyAlignment="1" applyProtection="1">
      <alignment horizontal="center"/>
      <protection locked="0"/>
    </xf>
    <xf numFmtId="0" fontId="3" fillId="0" borderId="0" xfId="0" applyFont="1" applyAlignment="1">
      <alignment/>
    </xf>
    <xf numFmtId="0" fontId="3" fillId="33" borderId="11" xfId="0" applyFont="1" applyFill="1" applyBorder="1" applyAlignment="1">
      <alignment horizontal="center"/>
    </xf>
    <xf numFmtId="0" fontId="3" fillId="0" borderId="11" xfId="0" applyFont="1" applyFill="1" applyBorder="1" applyAlignment="1" applyProtection="1">
      <alignment horizontal="center" shrinkToFit="1"/>
      <protection locked="0"/>
    </xf>
    <xf numFmtId="0" fontId="3" fillId="34" borderId="11" xfId="0" applyFont="1" applyFill="1" applyBorder="1" applyAlignment="1" applyProtection="1">
      <alignment horizontal="center"/>
      <protection locked="0"/>
    </xf>
    <xf numFmtId="167" fontId="3" fillId="33" borderId="11" xfId="0" applyNumberFormat="1" applyFont="1" applyFill="1" applyBorder="1" applyAlignment="1">
      <alignment horizontal="center"/>
    </xf>
    <xf numFmtId="1" fontId="3" fillId="33" borderId="11" xfId="0" applyNumberFormat="1" applyFont="1" applyFill="1" applyBorder="1" applyAlignment="1">
      <alignment horizontal="center"/>
    </xf>
    <xf numFmtId="1" fontId="3" fillId="33" borderId="11" xfId="0" applyNumberFormat="1" applyFont="1" applyFill="1" applyBorder="1" applyAlignment="1" applyProtection="1">
      <alignment horizontal="center"/>
      <protection/>
    </xf>
    <xf numFmtId="2" fontId="3" fillId="34" borderId="11" xfId="0" applyNumberFormat="1" applyFont="1" applyFill="1" applyBorder="1" applyAlignment="1" applyProtection="1">
      <alignment horizontal="center"/>
      <protection locked="0"/>
    </xf>
    <xf numFmtId="0" fontId="3" fillId="0" borderId="15" xfId="0" applyFont="1" applyFill="1" applyBorder="1" applyAlignment="1" applyProtection="1">
      <alignment horizontal="left"/>
      <protection locked="0"/>
    </xf>
    <xf numFmtId="0" fontId="26" fillId="0" borderId="12" xfId="0" applyFont="1" applyBorder="1" applyAlignment="1" applyProtection="1">
      <alignment horizontal="left"/>
      <protection locked="0"/>
    </xf>
    <xf numFmtId="0" fontId="3" fillId="0" borderId="12" xfId="0" applyFont="1" applyBorder="1" applyAlignment="1">
      <alignment/>
    </xf>
    <xf numFmtId="0" fontId="11" fillId="0" borderId="12" xfId="0" applyFont="1" applyBorder="1" applyAlignment="1">
      <alignment horizontal="right"/>
    </xf>
    <xf numFmtId="0" fontId="5" fillId="0" borderId="0" xfId="0" applyFont="1" applyFill="1" applyAlignment="1">
      <alignment horizontal="left"/>
    </xf>
    <xf numFmtId="0" fontId="28" fillId="0" borderId="10" xfId="0" applyFont="1" applyBorder="1" applyAlignment="1">
      <alignment/>
    </xf>
    <xf numFmtId="0" fontId="4" fillId="33" borderId="0" xfId="0" applyFont="1" applyFill="1" applyAlignment="1">
      <alignment horizontal="center"/>
    </xf>
    <xf numFmtId="167" fontId="3" fillId="33" borderId="15" xfId="0" applyNumberFormat="1" applyFont="1" applyFill="1" applyBorder="1" applyAlignment="1">
      <alignment horizontal="center"/>
    </xf>
    <xf numFmtId="167" fontId="3" fillId="34" borderId="11" xfId="0" applyNumberFormat="1" applyFont="1" applyFill="1" applyBorder="1" applyAlignment="1" applyProtection="1">
      <alignment horizontal="center"/>
      <protection locked="0"/>
    </xf>
    <xf numFmtId="0" fontId="5" fillId="0" borderId="0" xfId="0" applyFont="1" applyAlignment="1">
      <alignment horizontal="right"/>
    </xf>
    <xf numFmtId="0" fontId="5" fillId="0" borderId="0" xfId="0" applyFont="1" applyAlignment="1">
      <alignment/>
    </xf>
    <xf numFmtId="0" fontId="5" fillId="0" borderId="0" xfId="0" applyFont="1" applyFill="1" applyAlignment="1">
      <alignment/>
    </xf>
    <xf numFmtId="0" fontId="5" fillId="0" borderId="0" xfId="0" applyFont="1" applyAlignment="1">
      <alignment/>
    </xf>
    <xf numFmtId="0" fontId="3" fillId="0" borderId="16" xfId="0" applyFont="1" applyBorder="1" applyAlignment="1">
      <alignment/>
    </xf>
    <xf numFmtId="0" fontId="9" fillId="0" borderId="0" xfId="0" applyFont="1" applyBorder="1" applyAlignment="1">
      <alignment/>
    </xf>
    <xf numFmtId="0" fontId="9" fillId="0" borderId="12" xfId="0" applyFont="1" applyBorder="1" applyAlignment="1" applyProtection="1">
      <alignment horizontal="left"/>
      <protection locked="0"/>
    </xf>
    <xf numFmtId="0" fontId="15" fillId="0" borderId="0" xfId="0" applyFont="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protection/>
    </xf>
    <xf numFmtId="0" fontId="15" fillId="0" borderId="0" xfId="0" applyFont="1" applyAlignment="1" applyProtection="1">
      <alignment horizontal="right"/>
      <protection/>
    </xf>
    <xf numFmtId="167" fontId="11" fillId="33" borderId="11" xfId="0" applyNumberFormat="1" applyFont="1" applyFill="1" applyBorder="1" applyAlignment="1">
      <alignment horizontal="center"/>
    </xf>
    <xf numFmtId="0" fontId="30" fillId="0" borderId="0" xfId="0" applyFont="1" applyAlignment="1">
      <alignment/>
    </xf>
    <xf numFmtId="0" fontId="0" fillId="34" borderId="12" xfId="0" applyFill="1" applyBorder="1" applyAlignment="1" applyProtection="1">
      <alignment/>
      <protection locked="0"/>
    </xf>
    <xf numFmtId="0" fontId="22" fillId="0" borderId="12" xfId="0" applyFont="1" applyBorder="1" applyAlignment="1" applyProtection="1">
      <alignment/>
      <protection locked="0"/>
    </xf>
    <xf numFmtId="0" fontId="1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23" fillId="0" borderId="0" xfId="0" applyFont="1" applyAlignment="1">
      <alignment horizontal="center"/>
    </xf>
    <xf numFmtId="0" fontId="0"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10" fillId="0" borderId="0" xfId="0" applyFont="1" applyBorder="1" applyAlignment="1" applyProtection="1">
      <alignment horizontal="left"/>
      <protection/>
    </xf>
    <xf numFmtId="0" fontId="10" fillId="0" borderId="12" xfId="0" applyFont="1" applyBorder="1" applyAlignment="1" applyProtection="1">
      <alignment/>
      <protection locked="0"/>
    </xf>
    <xf numFmtId="0" fontId="0" fillId="0" borderId="0" xfId="0" applyFill="1" applyBorder="1" applyAlignment="1">
      <alignment/>
    </xf>
    <xf numFmtId="0" fontId="0" fillId="0" borderId="0" xfId="0" applyBorder="1" applyAlignment="1">
      <alignment/>
    </xf>
    <xf numFmtId="0" fontId="3" fillId="0" borderId="0" xfId="0" applyFont="1" applyFill="1" applyBorder="1" applyAlignment="1" applyProtection="1">
      <alignment horizontal="center"/>
      <protection/>
    </xf>
    <xf numFmtId="0" fontId="0" fillId="0" borderId="0" xfId="0" applyAlignment="1" applyProtection="1">
      <alignment/>
      <protection/>
    </xf>
    <xf numFmtId="0" fontId="11" fillId="0" borderId="0" xfId="0" applyFont="1" applyBorder="1" applyAlignment="1" applyProtection="1">
      <alignment horizontal="right"/>
      <protection/>
    </xf>
    <xf numFmtId="0" fontId="12" fillId="0" borderId="0" xfId="0" applyFont="1" applyBorder="1" applyAlignment="1" applyProtection="1">
      <alignment horizontal="right"/>
      <protection/>
    </xf>
    <xf numFmtId="0" fontId="12" fillId="0" borderId="0" xfId="0" applyFont="1" applyAlignment="1" applyProtection="1">
      <alignment horizontal="right"/>
      <protection/>
    </xf>
    <xf numFmtId="0" fontId="22" fillId="0" borderId="0" xfId="0" applyFont="1" applyAlignment="1">
      <alignment/>
    </xf>
    <xf numFmtId="0" fontId="22" fillId="0" borderId="0" xfId="0" applyFont="1" applyAlignment="1">
      <alignment/>
    </xf>
    <xf numFmtId="0" fontId="0" fillId="0" borderId="0" xfId="0" applyAlignment="1">
      <alignment horizontal="right"/>
    </xf>
    <xf numFmtId="0" fontId="31" fillId="0" borderId="12" xfId="0" applyFont="1" applyBorder="1" applyAlignment="1" applyProtection="1">
      <alignment/>
      <protection locked="0"/>
    </xf>
    <xf numFmtId="0" fontId="11" fillId="0" borderId="11" xfId="0" applyFont="1" applyBorder="1" applyAlignment="1">
      <alignment horizontal="center" wrapText="1"/>
    </xf>
    <xf numFmtId="0" fontId="3" fillId="0" borderId="0" xfId="0" applyFont="1" applyBorder="1" applyAlignment="1" applyProtection="1">
      <alignment horizontal="center"/>
      <protection/>
    </xf>
    <xf numFmtId="0" fontId="3" fillId="0" borderId="0" xfId="0" applyFont="1" applyAlignment="1" applyProtection="1">
      <alignment horizontal="center"/>
      <protection/>
    </xf>
    <xf numFmtId="0" fontId="12" fillId="0" borderId="0" xfId="0" applyFont="1" applyBorder="1" applyAlignment="1">
      <alignment horizontal="right"/>
    </xf>
    <xf numFmtId="0" fontId="11" fillId="0" borderId="0" xfId="0" applyFont="1" applyAlignment="1">
      <alignment horizontal="center"/>
    </xf>
    <xf numFmtId="0" fontId="12" fillId="0" borderId="17" xfId="0" applyFont="1" applyBorder="1" applyAlignment="1">
      <alignment horizontal="right"/>
    </xf>
    <xf numFmtId="0" fontId="0" fillId="0" borderId="12" xfId="0" applyBorder="1" applyAlignment="1" applyProtection="1">
      <alignment/>
      <protection/>
    </xf>
    <xf numFmtId="0" fontId="5" fillId="0" borderId="0" xfId="0" applyFont="1" applyAlignment="1" applyProtection="1">
      <alignment horizontal="right"/>
      <protection/>
    </xf>
    <xf numFmtId="0" fontId="0" fillId="0" borderId="0" xfId="0" applyFill="1" applyAlignment="1">
      <alignment horizontal="center"/>
    </xf>
    <xf numFmtId="0" fontId="35" fillId="0" borderId="0" xfId="0" applyFont="1" applyAlignment="1">
      <alignment/>
    </xf>
    <xf numFmtId="0" fontId="28" fillId="0" borderId="0" xfId="0" applyFont="1" applyAlignment="1">
      <alignment/>
    </xf>
    <xf numFmtId="0" fontId="0" fillId="0" borderId="16" xfId="0" applyBorder="1" applyAlignment="1" applyProtection="1">
      <alignment/>
      <protection locked="0"/>
    </xf>
    <xf numFmtId="0" fontId="0" fillId="0" borderId="0" xfId="0" applyBorder="1" applyAlignment="1">
      <alignment/>
    </xf>
    <xf numFmtId="0" fontId="3" fillId="0" borderId="11" xfId="0"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Fill="1" applyBorder="1" applyAlignment="1">
      <alignment/>
    </xf>
    <xf numFmtId="0" fontId="1" fillId="0" borderId="0" xfId="0" applyFont="1" applyBorder="1" applyAlignment="1">
      <alignment/>
    </xf>
    <xf numFmtId="0" fontId="4" fillId="0" borderId="0" xfId="0" applyFont="1" applyAlignment="1">
      <alignment horizontal="right"/>
    </xf>
    <xf numFmtId="0" fontId="10" fillId="0" borderId="0" xfId="0" applyFont="1" applyBorder="1" applyAlignment="1" applyProtection="1">
      <alignment/>
      <protection/>
    </xf>
    <xf numFmtId="0" fontId="0" fillId="0" borderId="0" xfId="0" applyBorder="1" applyAlignment="1" applyProtection="1">
      <alignment horizontal="left"/>
      <protection/>
    </xf>
    <xf numFmtId="0" fontId="31" fillId="0" borderId="0" xfId="0" applyFont="1" applyBorder="1" applyAlignment="1" applyProtection="1">
      <alignment/>
      <protection/>
    </xf>
    <xf numFmtId="0" fontId="0" fillId="0" borderId="0" xfId="0" applyFont="1" applyBorder="1" applyAlignment="1" applyProtection="1">
      <alignment/>
      <protection locked="0"/>
    </xf>
    <xf numFmtId="0" fontId="22" fillId="0" borderId="0" xfId="0" applyFont="1" applyBorder="1" applyAlignment="1" applyProtection="1">
      <alignment/>
      <protection/>
    </xf>
    <xf numFmtId="0" fontId="22" fillId="0" borderId="0" xfId="0" applyFont="1" applyFill="1" applyBorder="1" applyAlignment="1">
      <alignment/>
    </xf>
    <xf numFmtId="0" fontId="0" fillId="0" borderId="12" xfId="0" applyBorder="1" applyAlignment="1" applyProtection="1">
      <alignment/>
      <protection locked="0"/>
    </xf>
    <xf numFmtId="0" fontId="30" fillId="0" borderId="12" xfId="0" applyFont="1" applyBorder="1" applyAlignment="1" applyProtection="1">
      <alignment/>
      <protection locked="0"/>
    </xf>
    <xf numFmtId="0" fontId="0" fillId="0" borderId="12" xfId="0" applyBorder="1" applyAlignment="1" applyProtection="1">
      <alignment/>
      <protection locked="0"/>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164" fontId="10" fillId="33" borderId="11" xfId="0" applyNumberFormat="1" applyFont="1" applyFill="1" applyBorder="1" applyAlignment="1" applyProtection="1">
      <alignment horizontal="center"/>
      <protection/>
    </xf>
    <xf numFmtId="0" fontId="31" fillId="33" borderId="11" xfId="0" applyFont="1" applyFill="1" applyBorder="1" applyAlignment="1" applyProtection="1">
      <alignment horizontal="center"/>
      <protection/>
    </xf>
    <xf numFmtId="167" fontId="3" fillId="0" borderId="11" xfId="0" applyNumberFormat="1" applyFont="1" applyFill="1" applyBorder="1" applyAlignment="1" applyProtection="1">
      <alignment horizontal="center"/>
      <protection locked="0"/>
    </xf>
    <xf numFmtId="167" fontId="3" fillId="33" borderId="11" xfId="0" applyNumberFormat="1" applyFont="1" applyFill="1" applyBorder="1" applyAlignment="1" applyProtection="1">
      <alignment horizontal="center"/>
      <protection/>
    </xf>
    <xf numFmtId="0" fontId="3" fillId="0" borderId="16" xfId="0" applyFont="1" applyFill="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10" fillId="0" borderId="18" xfId="0" applyFont="1" applyBorder="1" applyAlignment="1">
      <alignment horizontal="center" wrapText="1"/>
    </xf>
    <xf numFmtId="0" fontId="10" fillId="0" borderId="10" xfId="0" applyFont="1" applyBorder="1" applyAlignment="1">
      <alignment horizontal="center" wrapText="1"/>
    </xf>
    <xf numFmtId="0" fontId="10" fillId="0" borderId="19" xfId="0" applyFont="1" applyBorder="1" applyAlignment="1">
      <alignment horizontal="center"/>
    </xf>
    <xf numFmtId="0" fontId="31" fillId="0" borderId="20" xfId="0" applyFont="1" applyBorder="1" applyAlignment="1">
      <alignment horizontal="center"/>
    </xf>
    <xf numFmtId="0" fontId="31" fillId="0" borderId="12" xfId="0" applyFont="1" applyBorder="1" applyAlignment="1">
      <alignment horizontal="center"/>
    </xf>
    <xf numFmtId="0" fontId="31" fillId="0" borderId="21" xfId="0" applyFont="1" applyBorder="1" applyAlignment="1">
      <alignment horizontal="center"/>
    </xf>
    <xf numFmtId="0" fontId="3" fillId="0" borderId="18" xfId="0" applyFont="1" applyBorder="1" applyAlignment="1">
      <alignment horizontal="center" wrapText="1"/>
    </xf>
    <xf numFmtId="0" fontId="3" fillId="0" borderId="10" xfId="0" applyFont="1" applyBorder="1" applyAlignment="1">
      <alignment horizontal="center" wrapText="1"/>
    </xf>
    <xf numFmtId="0" fontId="3" fillId="0" borderId="19" xfId="0" applyFont="1" applyBorder="1" applyAlignment="1">
      <alignment horizontal="center" wrapText="1"/>
    </xf>
    <xf numFmtId="0" fontId="0" fillId="0" borderId="20" xfId="0" applyFont="1" applyBorder="1" applyAlignment="1">
      <alignment horizontal="center" wrapText="1"/>
    </xf>
    <xf numFmtId="0" fontId="0" fillId="0" borderId="12" xfId="0" applyFont="1" applyBorder="1" applyAlignment="1">
      <alignment horizontal="center" wrapText="1"/>
    </xf>
    <xf numFmtId="0" fontId="0" fillId="0" borderId="21" xfId="0" applyFont="1" applyBorder="1" applyAlignment="1">
      <alignment horizont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167" fontId="3" fillId="33" borderId="15" xfId="0" applyNumberFormat="1" applyFont="1" applyFill="1" applyBorder="1" applyAlignment="1" applyProtection="1">
      <alignment horizontal="center"/>
      <protection/>
    </xf>
    <xf numFmtId="167" fontId="3" fillId="33" borderId="14" xfId="0" applyNumberFormat="1" applyFont="1" applyFill="1" applyBorder="1" applyAlignment="1" applyProtection="1">
      <alignment horizontal="center"/>
      <protection/>
    </xf>
    <xf numFmtId="0" fontId="10" fillId="0" borderId="15" xfId="0" applyFont="1" applyFill="1" applyBorder="1" applyAlignment="1" applyProtection="1">
      <alignment horizontal="left"/>
      <protection locked="0"/>
    </xf>
    <xf numFmtId="0" fontId="0" fillId="0" borderId="16" xfId="0" applyBorder="1" applyAlignment="1" applyProtection="1">
      <alignment/>
      <protection locked="0"/>
    </xf>
    <xf numFmtId="0" fontId="0" fillId="0" borderId="14" xfId="0" applyBorder="1" applyAlignment="1" applyProtection="1">
      <alignment/>
      <protection locked="0"/>
    </xf>
    <xf numFmtId="167" fontId="3" fillId="0" borderId="15" xfId="0" applyNumberFormat="1" applyFont="1" applyFill="1" applyBorder="1" applyAlignment="1" applyProtection="1">
      <alignment horizontal="center"/>
      <protection locked="0"/>
    </xf>
    <xf numFmtId="167" fontId="3" fillId="0" borderId="14" xfId="0" applyNumberFormat="1"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3" fillId="0" borderId="15" xfId="0" applyFont="1" applyFill="1" applyBorder="1" applyAlignment="1" applyProtection="1">
      <alignment horizontal="lef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4" fillId="0" borderId="0" xfId="0" applyFont="1" applyAlignment="1">
      <alignment horizontal="center"/>
    </xf>
    <xf numFmtId="0" fontId="10" fillId="0" borderId="0" xfId="0" applyFont="1" applyAlignment="1">
      <alignment/>
    </xf>
    <xf numFmtId="0" fontId="4" fillId="0" borderId="0" xfId="0" applyFont="1" applyAlignment="1">
      <alignment/>
    </xf>
    <xf numFmtId="0" fontId="0" fillId="0" borderId="0" xfId="0" applyAlignment="1">
      <alignment/>
    </xf>
    <xf numFmtId="0" fontId="38" fillId="0" borderId="0" xfId="0" applyNumberFormat="1" applyFont="1" applyAlignment="1">
      <alignment wrapText="1"/>
    </xf>
    <xf numFmtId="0" fontId="38" fillId="0" borderId="0" xfId="0" applyFont="1" applyAlignment="1">
      <alignment wrapText="1"/>
    </xf>
    <xf numFmtId="0" fontId="0" fillId="0" borderId="0" xfId="0" applyAlignment="1">
      <alignment wrapText="1"/>
    </xf>
    <xf numFmtId="0" fontId="0" fillId="0" borderId="12" xfId="0" applyBorder="1" applyAlignment="1" applyProtection="1">
      <alignment/>
      <protection locked="0"/>
    </xf>
    <xf numFmtId="0" fontId="10" fillId="0" borderId="12" xfId="0" applyNumberFormat="1" applyFont="1" applyBorder="1" applyAlignment="1" applyProtection="1">
      <alignment horizontal="center"/>
      <protection locked="0"/>
    </xf>
    <xf numFmtId="0" fontId="10" fillId="0" borderId="16" xfId="0" applyFont="1" applyBorder="1" applyAlignment="1" applyProtection="1">
      <alignment/>
      <protection locked="0"/>
    </xf>
    <xf numFmtId="0" fontId="10" fillId="0" borderId="12" xfId="0" applyFont="1" applyBorder="1" applyAlignment="1" applyProtection="1">
      <alignment/>
      <protection locked="0"/>
    </xf>
    <xf numFmtId="0" fontId="0" fillId="0" borderId="0" xfId="0" applyBorder="1" applyAlignment="1" applyProtection="1">
      <alignment/>
      <protection/>
    </xf>
    <xf numFmtId="0" fontId="31" fillId="0" borderId="11" xfId="0" applyFont="1" applyFill="1" applyBorder="1" applyAlignment="1" applyProtection="1">
      <alignment/>
      <protection locked="0"/>
    </xf>
    <xf numFmtId="0" fontId="31" fillId="0" borderId="12" xfId="0" applyFont="1" applyBorder="1" applyAlignment="1" applyProtection="1">
      <alignment/>
      <protection locked="0"/>
    </xf>
    <xf numFmtId="0" fontId="3" fillId="0" borderId="0" xfId="0" applyFont="1" applyAlignment="1">
      <alignment wrapText="1"/>
    </xf>
    <xf numFmtId="0" fontId="24" fillId="0" borderId="11" xfId="0" applyFont="1" applyBorder="1" applyAlignment="1">
      <alignment horizontal="center" vertical="center"/>
    </xf>
    <xf numFmtId="0" fontId="22" fillId="0" borderId="15" xfId="0" applyFont="1" applyBorder="1" applyAlignment="1">
      <alignment horizontal="center" wrapText="1"/>
    </xf>
    <xf numFmtId="0" fontId="0" fillId="0" borderId="14" xfId="0" applyBorder="1" applyAlignment="1">
      <alignment horizontal="center"/>
    </xf>
    <xf numFmtId="0" fontId="10" fillId="0" borderId="16" xfId="0" applyNumberFormat="1" applyFont="1" applyBorder="1" applyAlignment="1" applyProtection="1">
      <alignment horizontal="center"/>
      <protection locked="0"/>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31" fillId="0" borderId="16" xfId="0" applyFont="1" applyBorder="1" applyAlignment="1" applyProtection="1">
      <alignment/>
      <protection locked="0"/>
    </xf>
    <xf numFmtId="0" fontId="31" fillId="0" borderId="14" xfId="0" applyFont="1" applyBorder="1" applyAlignment="1" applyProtection="1">
      <alignment/>
      <protection locked="0"/>
    </xf>
    <xf numFmtId="0" fontId="23" fillId="0" borderId="10" xfId="0" applyFont="1" applyBorder="1" applyAlignment="1">
      <alignment horizontal="center"/>
    </xf>
    <xf numFmtId="0" fontId="0" fillId="0" borderId="10" xfId="0" applyBorder="1" applyAlignment="1">
      <alignment horizontal="center"/>
    </xf>
    <xf numFmtId="0" fontId="11" fillId="0" borderId="0" xfId="0" applyFont="1" applyAlignment="1">
      <alignment/>
    </xf>
    <xf numFmtId="164" fontId="10" fillId="0" borderId="11" xfId="0" applyNumberFormat="1" applyFont="1" applyFill="1" applyBorder="1" applyAlignment="1" applyProtection="1">
      <alignment horizontal="center"/>
      <protection locked="0"/>
    </xf>
    <xf numFmtId="0" fontId="0" fillId="0" borderId="16"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shrinkToFit="1"/>
    </xf>
    <xf numFmtId="0" fontId="0" fillId="0" borderId="11" xfId="0" applyBorder="1" applyAlignment="1">
      <alignment horizontal="center" vertical="center"/>
    </xf>
    <xf numFmtId="0" fontId="11" fillId="0" borderId="10" xfId="0" applyFont="1" applyBorder="1" applyAlignment="1">
      <alignment horizontal="center" wrapText="1"/>
    </xf>
    <xf numFmtId="0" fontId="32" fillId="0" borderId="12" xfId="0" applyFont="1" applyBorder="1" applyAlignment="1">
      <alignment horizontal="center" wrapText="1"/>
    </xf>
    <xf numFmtId="0" fontId="22" fillId="0" borderId="18" xfId="0" applyFont="1" applyBorder="1" applyAlignment="1">
      <alignment horizontal="center" wrapText="1"/>
    </xf>
    <xf numFmtId="0" fontId="22" fillId="0" borderId="19" xfId="0" applyFont="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2" fillId="33" borderId="0" xfId="0" applyFont="1" applyFill="1" applyAlignment="1">
      <alignment horizontal="center"/>
    </xf>
    <xf numFmtId="0" fontId="4" fillId="33" borderId="0" xfId="0" applyFont="1" applyFill="1" applyAlignment="1">
      <alignment/>
    </xf>
    <xf numFmtId="0" fontId="11" fillId="0" borderId="0" xfId="0" applyFont="1" applyAlignment="1">
      <alignment horizontal="right"/>
    </xf>
    <xf numFmtId="0" fontId="0" fillId="0" borderId="0" xfId="0" applyAlignment="1">
      <alignment/>
    </xf>
    <xf numFmtId="0" fontId="10" fillId="0" borderId="0" xfId="0" applyFont="1" applyBorder="1" applyAlignment="1" applyProtection="1">
      <alignment/>
      <protection locked="0"/>
    </xf>
    <xf numFmtId="0" fontId="0" fillId="0" borderId="0" xfId="0" applyAlignment="1" applyProtection="1">
      <alignment/>
      <protection locked="0"/>
    </xf>
    <xf numFmtId="0" fontId="10" fillId="0" borderId="12" xfId="0" applyFont="1" applyBorder="1" applyAlignment="1" applyProtection="1">
      <alignment horizontal="left"/>
      <protection locked="0"/>
    </xf>
    <xf numFmtId="0" fontId="0" fillId="0" borderId="12" xfId="0" applyBorder="1" applyAlignment="1" applyProtection="1">
      <alignment horizontal="left"/>
      <protection locked="0"/>
    </xf>
    <xf numFmtId="16" fontId="10" fillId="0" borderId="0" xfId="0" applyNumberFormat="1" applyFont="1" applyBorder="1" applyAlignment="1" applyProtection="1" quotePrefix="1">
      <alignment horizontal="left" shrinkToFit="1"/>
      <protection/>
    </xf>
    <xf numFmtId="0" fontId="23" fillId="0" borderId="0" xfId="0" applyFont="1" applyAlignment="1">
      <alignment horizontal="center"/>
    </xf>
    <xf numFmtId="0" fontId="0" fillId="0" borderId="0" xfId="0" applyAlignment="1">
      <alignment horizontal="center"/>
    </xf>
    <xf numFmtId="0" fontId="12" fillId="0" borderId="11" xfId="0" applyFont="1" applyBorder="1" applyAlignment="1">
      <alignment/>
    </xf>
    <xf numFmtId="0" fontId="11" fillId="0" borderId="11" xfId="0" applyFont="1" applyBorder="1" applyAlignment="1">
      <alignment/>
    </xf>
    <xf numFmtId="0" fontId="8" fillId="0" borderId="11" xfId="0" applyFont="1" applyBorder="1" applyAlignment="1">
      <alignment horizontal="center"/>
    </xf>
    <xf numFmtId="0" fontId="5" fillId="0" borderId="15" xfId="0" applyFont="1" applyBorder="1" applyAlignment="1">
      <alignment horizontal="right"/>
    </xf>
    <xf numFmtId="0" fontId="5" fillId="0" borderId="16" xfId="0" applyFont="1" applyBorder="1" applyAlignment="1">
      <alignment horizontal="right"/>
    </xf>
    <xf numFmtId="0" fontId="5" fillId="0" borderId="14" xfId="0" applyFont="1" applyBorder="1" applyAlignment="1">
      <alignment horizontal="right"/>
    </xf>
    <xf numFmtId="0" fontId="5" fillId="0" borderId="11" xfId="0" applyFont="1" applyBorder="1" applyAlignment="1">
      <alignment horizontal="right"/>
    </xf>
    <xf numFmtId="0" fontId="12" fillId="0" borderId="11" xfId="0" applyFont="1" applyFill="1" applyBorder="1" applyAlignment="1">
      <alignment/>
    </xf>
    <xf numFmtId="0" fontId="11" fillId="0" borderId="11" xfId="0" applyFont="1" applyFill="1" applyBorder="1" applyAlignment="1">
      <alignment/>
    </xf>
    <xf numFmtId="0" fontId="3" fillId="0" borderId="11" xfId="0" applyFont="1" applyBorder="1" applyAlignment="1">
      <alignment/>
    </xf>
    <xf numFmtId="0" fontId="3" fillId="0" borderId="11" xfId="0" applyFont="1" applyBorder="1" applyAlignment="1">
      <alignment/>
    </xf>
    <xf numFmtId="0" fontId="0" fillId="0" borderId="16" xfId="0" applyBorder="1" applyAlignment="1">
      <alignment horizontal="right"/>
    </xf>
    <xf numFmtId="0" fontId="0" fillId="0" borderId="14" xfId="0" applyBorder="1" applyAlignment="1">
      <alignment horizontal="right"/>
    </xf>
    <xf numFmtId="0" fontId="11" fillId="34" borderId="15" xfId="0" applyFont="1" applyFill="1" applyBorder="1" applyAlignment="1" applyProtection="1">
      <alignment horizontal="center"/>
      <protection locked="0"/>
    </xf>
    <xf numFmtId="0" fontId="11" fillId="34" borderId="14" xfId="0" applyFont="1" applyFill="1" applyBorder="1" applyAlignment="1" applyProtection="1">
      <alignment horizontal="center"/>
      <protection locked="0"/>
    </xf>
    <xf numFmtId="0" fontId="5" fillId="0" borderId="22" xfId="0" applyFont="1" applyBorder="1" applyAlignment="1">
      <alignment horizontal="center" wrapText="1"/>
    </xf>
    <xf numFmtId="0" fontId="0" fillId="0" borderId="13" xfId="0" applyBorder="1" applyAlignment="1">
      <alignment horizontal="center" wrapText="1"/>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23"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29" fillId="0" borderId="15" xfId="0" applyFont="1" applyBorder="1" applyAlignment="1">
      <alignment horizontal="right"/>
    </xf>
    <xf numFmtId="0" fontId="29" fillId="0" borderId="16" xfId="0" applyFont="1" applyBorder="1" applyAlignment="1">
      <alignment horizontal="right"/>
    </xf>
    <xf numFmtId="0" fontId="29" fillId="0" borderId="14" xfId="0" applyFont="1" applyBorder="1" applyAlignment="1">
      <alignment horizontal="right"/>
    </xf>
    <xf numFmtId="0" fontId="3" fillId="0" borderId="12" xfId="0" applyFont="1" applyBorder="1" applyAlignment="1" applyProtection="1">
      <alignment/>
      <protection locked="0"/>
    </xf>
    <xf numFmtId="0" fontId="5" fillId="0" borderId="22" xfId="0" applyFont="1" applyBorder="1" applyAlignment="1">
      <alignment horizontal="center"/>
    </xf>
    <xf numFmtId="0" fontId="0" fillId="0" borderId="13" xfId="0" applyBorder="1" applyAlignment="1">
      <alignment horizontal="center"/>
    </xf>
    <xf numFmtId="0" fontId="4" fillId="33" borderId="0" xfId="0" applyFont="1" applyFill="1" applyAlignment="1">
      <alignment horizontal="center"/>
    </xf>
    <xf numFmtId="0" fontId="4" fillId="0" borderId="0" xfId="0" applyFont="1" applyAlignment="1">
      <alignment wrapText="1"/>
    </xf>
    <xf numFmtId="0" fontId="2" fillId="0" borderId="12" xfId="0" applyFont="1" applyBorder="1" applyAlignment="1" applyProtection="1">
      <alignment horizontal="center"/>
      <protection locked="0"/>
    </xf>
    <xf numFmtId="0" fontId="27" fillId="0" borderId="12" xfId="0" applyFont="1" applyBorder="1" applyAlignment="1" applyProtection="1">
      <alignment horizontal="center"/>
      <protection locked="0"/>
    </xf>
    <xf numFmtId="1" fontId="3" fillId="0" borderId="11" xfId="0" applyNumberFormat="1" applyFont="1" applyFill="1" applyBorder="1" applyAlignment="1" applyProtection="1">
      <alignment horizontal="center"/>
      <protection locked="0"/>
    </xf>
    <xf numFmtId="0" fontId="0" fillId="0" borderId="11" xfId="0" applyFill="1" applyBorder="1" applyAlignment="1" applyProtection="1">
      <alignment/>
      <protection locked="0"/>
    </xf>
    <xf numFmtId="1" fontId="3" fillId="36" borderId="11" xfId="0" applyNumberFormat="1" applyFont="1" applyFill="1" applyBorder="1" applyAlignment="1" applyProtection="1">
      <alignment horizontal="center"/>
      <protection/>
    </xf>
    <xf numFmtId="0" fontId="3" fillId="0" borderId="11" xfId="0" applyFont="1" applyFill="1" applyBorder="1" applyAlignment="1">
      <alignment horizontal="center"/>
    </xf>
    <xf numFmtId="0" fontId="3" fillId="0" borderId="11" xfId="0" applyFont="1" applyBorder="1" applyAlignment="1" applyProtection="1">
      <alignment horizontal="center"/>
      <protection locked="0"/>
    </xf>
    <xf numFmtId="2" fontId="3" fillId="0" borderId="13" xfId="0" applyNumberFormat="1" applyFont="1" applyBorder="1" applyAlignment="1" applyProtection="1">
      <alignment horizontal="center"/>
      <protection locked="0"/>
    </xf>
    <xf numFmtId="2" fontId="3" fillId="0" borderId="11" xfId="0" applyNumberFormat="1" applyFont="1" applyBorder="1" applyAlignment="1" applyProtection="1">
      <alignment horizontal="center"/>
      <protection locked="0"/>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4" xfId="0" applyFont="1" applyFill="1" applyBorder="1" applyAlignment="1">
      <alignment horizontal="center"/>
    </xf>
    <xf numFmtId="0" fontId="3" fillId="0" borderId="13" xfId="0" applyFont="1" applyBorder="1" applyAlignment="1" applyProtection="1">
      <alignment horizontal="center"/>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4" fillId="0" borderId="0" xfId="0" applyFont="1" applyAlignment="1">
      <alignment horizontal="left" wrapText="1"/>
    </xf>
    <xf numFmtId="0" fontId="0" fillId="0" borderId="0" xfId="0" applyAlignment="1">
      <alignment horizontal="left" wrapText="1"/>
    </xf>
    <xf numFmtId="0" fontId="3" fillId="0" borderId="12" xfId="0" applyFont="1" applyBorder="1" applyAlignment="1" applyProtection="1">
      <alignment horizontal="left" wrapText="1"/>
      <protection locked="0"/>
    </xf>
    <xf numFmtId="0" fontId="3" fillId="0" borderId="15" xfId="0" applyFont="1" applyFill="1" applyBorder="1" applyAlignment="1">
      <alignment horizontal="center" wrapText="1"/>
    </xf>
    <xf numFmtId="0" fontId="3" fillId="0" borderId="14" xfId="0" applyFont="1" applyFill="1" applyBorder="1" applyAlignment="1">
      <alignment horizontal="center" wrapText="1"/>
    </xf>
    <xf numFmtId="0" fontId="3" fillId="0" borderId="18" xfId="0" applyFont="1" applyFill="1" applyBorder="1" applyAlignment="1">
      <alignment horizontal="center" wrapText="1"/>
    </xf>
    <xf numFmtId="0" fontId="0" fillId="0" borderId="19" xfId="0" applyBorder="1" applyAlignment="1">
      <alignment/>
    </xf>
    <xf numFmtId="0" fontId="0" fillId="0" borderId="17" xfId="0" applyBorder="1" applyAlignment="1">
      <alignment/>
    </xf>
    <xf numFmtId="0" fontId="0" fillId="0" borderId="23" xfId="0" applyBorder="1" applyAlignment="1">
      <alignment/>
    </xf>
    <xf numFmtId="0" fontId="3" fillId="0" borderId="0" xfId="0" applyFont="1" applyBorder="1" applyAlignment="1">
      <alignment horizontal="center"/>
    </xf>
    <xf numFmtId="0" fontId="3" fillId="36" borderId="11" xfId="0" applyFont="1" applyFill="1" applyBorder="1" applyAlignment="1" applyProtection="1">
      <alignment horizontal="center"/>
      <protection/>
    </xf>
    <xf numFmtId="0" fontId="12" fillId="0" borderId="0" xfId="0" applyFont="1" applyBorder="1" applyAlignment="1">
      <alignment horizontal="right"/>
    </xf>
    <xf numFmtId="0" fontId="3" fillId="0" borderId="22" xfId="0" applyFont="1" applyBorder="1" applyAlignment="1">
      <alignment horizontal="center" wrapText="1"/>
    </xf>
    <xf numFmtId="0" fontId="0" fillId="0" borderId="24" xfId="0" applyBorder="1" applyAlignment="1">
      <alignment horizontal="center"/>
    </xf>
    <xf numFmtId="0" fontId="3" fillId="0" borderId="0" xfId="0" applyFont="1" applyAlignment="1">
      <alignment horizontal="left" wrapText="1"/>
    </xf>
    <xf numFmtId="0" fontId="3" fillId="0" borderId="18"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3" fillId="0" borderId="18" xfId="0" applyFont="1" applyFill="1" applyBorder="1" applyAlignment="1">
      <alignment horizontal="center" vertical="center" wrapText="1"/>
    </xf>
    <xf numFmtId="0" fontId="0" fillId="0" borderId="10" xfId="0" applyBorder="1" applyAlignment="1">
      <alignment/>
    </xf>
    <xf numFmtId="0" fontId="0" fillId="0" borderId="0" xfId="0" applyBorder="1" applyAlignment="1">
      <alignment/>
    </xf>
    <xf numFmtId="0" fontId="3" fillId="0" borderId="16" xfId="0" applyFont="1" applyFill="1" applyBorder="1" applyAlignment="1">
      <alignment horizontal="center" wrapText="1"/>
    </xf>
    <xf numFmtId="0" fontId="3"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9.emf" /><Relationship Id="rId4"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22.emf" /><Relationship Id="rId4" Type="http://schemas.openxmlformats.org/officeDocument/2006/relationships/image" Target="../media/image4.emf" /><Relationship Id="rId5" Type="http://schemas.openxmlformats.org/officeDocument/2006/relationships/image" Target="../media/image16.emf" /><Relationship Id="rId6" Type="http://schemas.openxmlformats.org/officeDocument/2006/relationships/image" Target="../media/image10.emf" /><Relationship Id="rId7" Type="http://schemas.openxmlformats.org/officeDocument/2006/relationships/image" Target="../media/image15.emf" /><Relationship Id="rId8"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1.emf" /><Relationship Id="rId3" Type="http://schemas.openxmlformats.org/officeDocument/2006/relationships/image" Target="../media/image17.emf" /><Relationship Id="rId4" Type="http://schemas.openxmlformats.org/officeDocument/2006/relationships/image" Target="../media/image5.emf" /><Relationship Id="rId5" Type="http://schemas.openxmlformats.org/officeDocument/2006/relationships/image" Target="../media/image23.emf" /><Relationship Id="rId6" Type="http://schemas.openxmlformats.org/officeDocument/2006/relationships/image" Target="../media/image13.emf" /><Relationship Id="rId7" Type="http://schemas.openxmlformats.org/officeDocument/2006/relationships/image" Target="../media/image7.emf" /><Relationship Id="rId8" Type="http://schemas.openxmlformats.org/officeDocument/2006/relationships/image" Target="../media/image1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16</xdr:col>
      <xdr:colOff>457200</xdr:colOff>
      <xdr:row>7</xdr:row>
      <xdr:rowOff>0</xdr:rowOff>
    </xdr:to>
    <xdr:sp>
      <xdr:nvSpPr>
        <xdr:cNvPr id="1" name="Line 2"/>
        <xdr:cNvSpPr>
          <a:spLocks/>
        </xdr:cNvSpPr>
      </xdr:nvSpPr>
      <xdr:spPr>
        <a:xfrm>
          <a:off x="9525" y="1666875"/>
          <a:ext cx="6334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34</xdr:row>
      <xdr:rowOff>9525</xdr:rowOff>
    </xdr:from>
    <xdr:to>
      <xdr:col>4</xdr:col>
      <xdr:colOff>38100</xdr:colOff>
      <xdr:row>35</xdr:row>
      <xdr:rowOff>9525</xdr:rowOff>
    </xdr:to>
    <xdr:pic>
      <xdr:nvPicPr>
        <xdr:cNvPr id="2" name="ComboBox1"/>
        <xdr:cNvPicPr preferRelativeResize="1">
          <a:picLocks noChangeAspect="1"/>
        </xdr:cNvPicPr>
      </xdr:nvPicPr>
      <xdr:blipFill>
        <a:blip r:embed="rId1"/>
        <a:stretch>
          <a:fillRect/>
        </a:stretch>
      </xdr:blipFill>
      <xdr:spPr>
        <a:xfrm>
          <a:off x="0" y="7029450"/>
          <a:ext cx="1381125" cy="200025"/>
        </a:xfrm>
        <a:prstGeom prst="rect">
          <a:avLst/>
        </a:prstGeom>
        <a:noFill/>
        <a:ln w="9525" cmpd="sng">
          <a:noFill/>
        </a:ln>
      </xdr:spPr>
    </xdr:pic>
    <xdr:clientData/>
  </xdr:twoCellAnchor>
  <xdr:twoCellAnchor editAs="oneCell">
    <xdr:from>
      <xdr:col>0</xdr:col>
      <xdr:colOff>0</xdr:colOff>
      <xdr:row>35</xdr:row>
      <xdr:rowOff>9525</xdr:rowOff>
    </xdr:from>
    <xdr:to>
      <xdr:col>4</xdr:col>
      <xdr:colOff>28575</xdr:colOff>
      <xdr:row>36</xdr:row>
      <xdr:rowOff>9525</xdr:rowOff>
    </xdr:to>
    <xdr:pic>
      <xdr:nvPicPr>
        <xdr:cNvPr id="3" name="ComboBox2"/>
        <xdr:cNvPicPr preferRelativeResize="1">
          <a:picLocks noChangeAspect="1"/>
        </xdr:cNvPicPr>
      </xdr:nvPicPr>
      <xdr:blipFill>
        <a:blip r:embed="rId2"/>
        <a:stretch>
          <a:fillRect/>
        </a:stretch>
      </xdr:blipFill>
      <xdr:spPr>
        <a:xfrm>
          <a:off x="0" y="7229475"/>
          <a:ext cx="1371600" cy="200025"/>
        </a:xfrm>
        <a:prstGeom prst="rect">
          <a:avLst/>
        </a:prstGeom>
        <a:noFill/>
        <a:ln w="9525" cmpd="sng">
          <a:noFill/>
        </a:ln>
      </xdr:spPr>
    </xdr:pic>
    <xdr:clientData/>
  </xdr:twoCellAnchor>
  <xdr:twoCellAnchor editAs="oneCell">
    <xdr:from>
      <xdr:col>0</xdr:col>
      <xdr:colOff>0</xdr:colOff>
      <xdr:row>36</xdr:row>
      <xdr:rowOff>9525</xdr:rowOff>
    </xdr:from>
    <xdr:to>
      <xdr:col>4</xdr:col>
      <xdr:colOff>28575</xdr:colOff>
      <xdr:row>37</xdr:row>
      <xdr:rowOff>9525</xdr:rowOff>
    </xdr:to>
    <xdr:pic>
      <xdr:nvPicPr>
        <xdr:cNvPr id="4" name="ComboBox3"/>
        <xdr:cNvPicPr preferRelativeResize="1">
          <a:picLocks noChangeAspect="1"/>
        </xdr:cNvPicPr>
      </xdr:nvPicPr>
      <xdr:blipFill>
        <a:blip r:embed="rId3"/>
        <a:stretch>
          <a:fillRect/>
        </a:stretch>
      </xdr:blipFill>
      <xdr:spPr>
        <a:xfrm>
          <a:off x="0" y="7429500"/>
          <a:ext cx="1371600" cy="200025"/>
        </a:xfrm>
        <a:prstGeom prst="rect">
          <a:avLst/>
        </a:prstGeom>
        <a:noFill/>
        <a:ln w="9525" cmpd="sng">
          <a:noFill/>
        </a:ln>
      </xdr:spPr>
    </xdr:pic>
    <xdr:clientData/>
  </xdr:twoCellAnchor>
  <xdr:twoCellAnchor editAs="oneCell">
    <xdr:from>
      <xdr:col>0</xdr:col>
      <xdr:colOff>0</xdr:colOff>
      <xdr:row>37</xdr:row>
      <xdr:rowOff>9525</xdr:rowOff>
    </xdr:from>
    <xdr:to>
      <xdr:col>4</xdr:col>
      <xdr:colOff>28575</xdr:colOff>
      <xdr:row>38</xdr:row>
      <xdr:rowOff>9525</xdr:rowOff>
    </xdr:to>
    <xdr:pic>
      <xdr:nvPicPr>
        <xdr:cNvPr id="5" name="ComboBox4"/>
        <xdr:cNvPicPr preferRelativeResize="1">
          <a:picLocks noChangeAspect="1"/>
        </xdr:cNvPicPr>
      </xdr:nvPicPr>
      <xdr:blipFill>
        <a:blip r:embed="rId4"/>
        <a:stretch>
          <a:fillRect/>
        </a:stretch>
      </xdr:blipFill>
      <xdr:spPr>
        <a:xfrm>
          <a:off x="0" y="7629525"/>
          <a:ext cx="137160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9</xdr:row>
      <xdr:rowOff>0</xdr:rowOff>
    </xdr:from>
    <xdr:to>
      <xdr:col>12</xdr:col>
      <xdr:colOff>285750</xdr:colOff>
      <xdr:row>10</xdr:row>
      <xdr:rowOff>9525</xdr:rowOff>
    </xdr:to>
    <xdr:pic>
      <xdr:nvPicPr>
        <xdr:cNvPr id="1" name="ComboBox1"/>
        <xdr:cNvPicPr preferRelativeResize="1">
          <a:picLocks noChangeAspect="1"/>
        </xdr:cNvPicPr>
      </xdr:nvPicPr>
      <xdr:blipFill>
        <a:blip r:embed="rId1"/>
        <a:stretch>
          <a:fillRect/>
        </a:stretch>
      </xdr:blipFill>
      <xdr:spPr>
        <a:xfrm>
          <a:off x="1171575" y="1828800"/>
          <a:ext cx="3371850" cy="219075"/>
        </a:xfrm>
        <a:prstGeom prst="rect">
          <a:avLst/>
        </a:prstGeom>
        <a:noFill/>
        <a:ln w="9525" cmpd="sng">
          <a:noFill/>
        </a:ln>
      </xdr:spPr>
    </xdr:pic>
    <xdr:clientData/>
  </xdr:twoCellAnchor>
  <xdr:twoCellAnchor editAs="oneCell">
    <xdr:from>
      <xdr:col>13</xdr:col>
      <xdr:colOff>0</xdr:colOff>
      <xdr:row>16</xdr:row>
      <xdr:rowOff>0</xdr:rowOff>
    </xdr:from>
    <xdr:to>
      <xdr:col>14</xdr:col>
      <xdr:colOff>0</xdr:colOff>
      <xdr:row>17</xdr:row>
      <xdr:rowOff>19050</xdr:rowOff>
    </xdr:to>
    <xdr:pic>
      <xdr:nvPicPr>
        <xdr:cNvPr id="2" name="ComboBox2"/>
        <xdr:cNvPicPr preferRelativeResize="1">
          <a:picLocks noChangeAspect="1"/>
        </xdr:cNvPicPr>
      </xdr:nvPicPr>
      <xdr:blipFill>
        <a:blip r:embed="rId2"/>
        <a:stretch>
          <a:fillRect/>
        </a:stretch>
      </xdr:blipFill>
      <xdr:spPr>
        <a:xfrm>
          <a:off x="4991100" y="2952750"/>
          <a:ext cx="742950" cy="209550"/>
        </a:xfrm>
        <a:prstGeom prst="rect">
          <a:avLst/>
        </a:prstGeom>
        <a:noFill/>
        <a:ln w="9525" cmpd="sng">
          <a:noFill/>
        </a:ln>
      </xdr:spPr>
    </xdr:pic>
    <xdr:clientData/>
  </xdr:twoCellAnchor>
  <xdr:twoCellAnchor editAs="oneCell">
    <xdr:from>
      <xdr:col>11</xdr:col>
      <xdr:colOff>0</xdr:colOff>
      <xdr:row>22</xdr:row>
      <xdr:rowOff>0</xdr:rowOff>
    </xdr:from>
    <xdr:to>
      <xdr:col>12</xdr:col>
      <xdr:colOff>0</xdr:colOff>
      <xdr:row>23</xdr:row>
      <xdr:rowOff>0</xdr:rowOff>
    </xdr:to>
    <xdr:pic>
      <xdr:nvPicPr>
        <xdr:cNvPr id="3" name="ComboBox3"/>
        <xdr:cNvPicPr preferRelativeResize="1">
          <a:picLocks noChangeAspect="1"/>
        </xdr:cNvPicPr>
      </xdr:nvPicPr>
      <xdr:blipFill>
        <a:blip r:embed="rId3"/>
        <a:stretch>
          <a:fillRect/>
        </a:stretch>
      </xdr:blipFill>
      <xdr:spPr>
        <a:xfrm>
          <a:off x="3514725" y="4114800"/>
          <a:ext cx="742950" cy="200025"/>
        </a:xfrm>
        <a:prstGeom prst="rect">
          <a:avLst/>
        </a:prstGeom>
        <a:noFill/>
        <a:ln w="9525" cmpd="sng">
          <a:noFill/>
        </a:ln>
      </xdr:spPr>
    </xdr:pic>
    <xdr:clientData/>
  </xdr:twoCellAnchor>
  <xdr:twoCellAnchor editAs="oneCell">
    <xdr:from>
      <xdr:col>12</xdr:col>
      <xdr:colOff>0</xdr:colOff>
      <xdr:row>22</xdr:row>
      <xdr:rowOff>0</xdr:rowOff>
    </xdr:from>
    <xdr:to>
      <xdr:col>13</xdr:col>
      <xdr:colOff>0</xdr:colOff>
      <xdr:row>23</xdr:row>
      <xdr:rowOff>0</xdr:rowOff>
    </xdr:to>
    <xdr:pic>
      <xdr:nvPicPr>
        <xdr:cNvPr id="4" name="ComboBox4"/>
        <xdr:cNvPicPr preferRelativeResize="1">
          <a:picLocks noChangeAspect="1"/>
        </xdr:cNvPicPr>
      </xdr:nvPicPr>
      <xdr:blipFill>
        <a:blip r:embed="rId4"/>
        <a:stretch>
          <a:fillRect/>
        </a:stretch>
      </xdr:blipFill>
      <xdr:spPr>
        <a:xfrm>
          <a:off x="4257675" y="4114800"/>
          <a:ext cx="733425" cy="200025"/>
        </a:xfrm>
        <a:prstGeom prst="rect">
          <a:avLst/>
        </a:prstGeom>
        <a:noFill/>
        <a:ln w="9525" cmpd="sng">
          <a:noFill/>
        </a:ln>
      </xdr:spPr>
    </xdr:pic>
    <xdr:clientData/>
  </xdr:twoCellAnchor>
  <xdr:twoCellAnchor editAs="oneCell">
    <xdr:from>
      <xdr:col>12</xdr:col>
      <xdr:colOff>723900</xdr:colOff>
      <xdr:row>22</xdr:row>
      <xdr:rowOff>0</xdr:rowOff>
    </xdr:from>
    <xdr:to>
      <xdr:col>14</xdr:col>
      <xdr:colOff>9525</xdr:colOff>
      <xdr:row>23</xdr:row>
      <xdr:rowOff>0</xdr:rowOff>
    </xdr:to>
    <xdr:pic>
      <xdr:nvPicPr>
        <xdr:cNvPr id="5" name="ComboBox5"/>
        <xdr:cNvPicPr preferRelativeResize="1">
          <a:picLocks noChangeAspect="1"/>
        </xdr:cNvPicPr>
      </xdr:nvPicPr>
      <xdr:blipFill>
        <a:blip r:embed="rId5"/>
        <a:stretch>
          <a:fillRect/>
        </a:stretch>
      </xdr:blipFill>
      <xdr:spPr>
        <a:xfrm>
          <a:off x="4981575" y="4114800"/>
          <a:ext cx="762000" cy="200025"/>
        </a:xfrm>
        <a:prstGeom prst="rect">
          <a:avLst/>
        </a:prstGeom>
        <a:noFill/>
        <a:ln w="9525" cmpd="sng">
          <a:noFill/>
        </a:ln>
      </xdr:spPr>
    </xdr:pic>
    <xdr:clientData/>
  </xdr:twoCellAnchor>
  <xdr:twoCellAnchor editAs="oneCell">
    <xdr:from>
      <xdr:col>14</xdr:col>
      <xdr:colOff>9525</xdr:colOff>
      <xdr:row>22</xdr:row>
      <xdr:rowOff>0</xdr:rowOff>
    </xdr:from>
    <xdr:to>
      <xdr:col>14</xdr:col>
      <xdr:colOff>742950</xdr:colOff>
      <xdr:row>23</xdr:row>
      <xdr:rowOff>0</xdr:rowOff>
    </xdr:to>
    <xdr:pic>
      <xdr:nvPicPr>
        <xdr:cNvPr id="6" name="ComboBox6"/>
        <xdr:cNvPicPr preferRelativeResize="1">
          <a:picLocks noChangeAspect="1"/>
        </xdr:cNvPicPr>
      </xdr:nvPicPr>
      <xdr:blipFill>
        <a:blip r:embed="rId6"/>
        <a:stretch>
          <a:fillRect/>
        </a:stretch>
      </xdr:blipFill>
      <xdr:spPr>
        <a:xfrm>
          <a:off x="5743575" y="4114800"/>
          <a:ext cx="733425" cy="200025"/>
        </a:xfrm>
        <a:prstGeom prst="rect">
          <a:avLst/>
        </a:prstGeom>
        <a:noFill/>
        <a:ln w="9525" cmpd="sng">
          <a:noFill/>
        </a:ln>
      </xdr:spPr>
    </xdr:pic>
    <xdr:clientData/>
  </xdr:twoCellAnchor>
  <xdr:twoCellAnchor editAs="oneCell">
    <xdr:from>
      <xdr:col>12</xdr:col>
      <xdr:colOff>0</xdr:colOff>
      <xdr:row>19</xdr:row>
      <xdr:rowOff>0</xdr:rowOff>
    </xdr:from>
    <xdr:to>
      <xdr:col>13</xdr:col>
      <xdr:colOff>0</xdr:colOff>
      <xdr:row>20</xdr:row>
      <xdr:rowOff>0</xdr:rowOff>
    </xdr:to>
    <xdr:pic>
      <xdr:nvPicPr>
        <xdr:cNvPr id="7" name="ComboBox7"/>
        <xdr:cNvPicPr preferRelativeResize="1">
          <a:picLocks noChangeAspect="1"/>
        </xdr:cNvPicPr>
      </xdr:nvPicPr>
      <xdr:blipFill>
        <a:blip r:embed="rId7"/>
        <a:stretch>
          <a:fillRect/>
        </a:stretch>
      </xdr:blipFill>
      <xdr:spPr>
        <a:xfrm>
          <a:off x="4257675" y="3543300"/>
          <a:ext cx="733425" cy="219075"/>
        </a:xfrm>
        <a:prstGeom prst="rect">
          <a:avLst/>
        </a:prstGeom>
        <a:noFill/>
        <a:ln w="9525" cmpd="sng">
          <a:noFill/>
        </a:ln>
      </xdr:spPr>
    </xdr:pic>
    <xdr:clientData/>
  </xdr:twoCellAnchor>
  <xdr:twoCellAnchor editAs="oneCell">
    <xdr:from>
      <xdr:col>6</xdr:col>
      <xdr:colOff>304800</xdr:colOff>
      <xdr:row>6</xdr:row>
      <xdr:rowOff>57150</xdr:rowOff>
    </xdr:from>
    <xdr:to>
      <xdr:col>12</xdr:col>
      <xdr:colOff>276225</xdr:colOff>
      <xdr:row>8</xdr:row>
      <xdr:rowOff>9525</xdr:rowOff>
    </xdr:to>
    <xdr:pic>
      <xdr:nvPicPr>
        <xdr:cNvPr id="8" name="ComboBox8"/>
        <xdr:cNvPicPr preferRelativeResize="1">
          <a:picLocks noChangeAspect="1"/>
        </xdr:cNvPicPr>
      </xdr:nvPicPr>
      <xdr:blipFill>
        <a:blip r:embed="rId8"/>
        <a:stretch>
          <a:fillRect/>
        </a:stretch>
      </xdr:blipFill>
      <xdr:spPr>
        <a:xfrm>
          <a:off x="2171700" y="1581150"/>
          <a:ext cx="236220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466725</xdr:colOff>
      <xdr:row>9</xdr:row>
      <xdr:rowOff>28575</xdr:rowOff>
    </xdr:from>
    <xdr:to>
      <xdr:col>12</xdr:col>
      <xdr:colOff>266700</xdr:colOff>
      <xdr:row>10</xdr:row>
      <xdr:rowOff>38100</xdr:rowOff>
    </xdr:to>
    <xdr:pic>
      <xdr:nvPicPr>
        <xdr:cNvPr id="1" name="ComboBox1"/>
        <xdr:cNvPicPr preferRelativeResize="1">
          <a:picLocks noChangeAspect="1"/>
        </xdr:cNvPicPr>
      </xdr:nvPicPr>
      <xdr:blipFill>
        <a:blip r:embed="rId1"/>
        <a:stretch>
          <a:fillRect/>
        </a:stretch>
      </xdr:blipFill>
      <xdr:spPr>
        <a:xfrm>
          <a:off x="1162050" y="1943100"/>
          <a:ext cx="3362325" cy="219075"/>
        </a:xfrm>
        <a:prstGeom prst="rect">
          <a:avLst/>
        </a:prstGeom>
        <a:noFill/>
        <a:ln w="9525" cmpd="sng">
          <a:noFill/>
        </a:ln>
      </xdr:spPr>
    </xdr:pic>
    <xdr:clientData/>
  </xdr:twoCellAnchor>
  <xdr:twoCellAnchor editAs="oneCell">
    <xdr:from>
      <xdr:col>13</xdr:col>
      <xdr:colOff>0</xdr:colOff>
      <xdr:row>16</xdr:row>
      <xdr:rowOff>0</xdr:rowOff>
    </xdr:from>
    <xdr:to>
      <xdr:col>14</xdr:col>
      <xdr:colOff>57150</xdr:colOff>
      <xdr:row>17</xdr:row>
      <xdr:rowOff>28575</xdr:rowOff>
    </xdr:to>
    <xdr:pic>
      <xdr:nvPicPr>
        <xdr:cNvPr id="2" name="ComboBox2"/>
        <xdr:cNvPicPr preferRelativeResize="1">
          <a:picLocks noChangeAspect="1"/>
        </xdr:cNvPicPr>
      </xdr:nvPicPr>
      <xdr:blipFill>
        <a:blip r:embed="rId2"/>
        <a:stretch>
          <a:fillRect/>
        </a:stretch>
      </xdr:blipFill>
      <xdr:spPr>
        <a:xfrm>
          <a:off x="4991100" y="3067050"/>
          <a:ext cx="800100" cy="219075"/>
        </a:xfrm>
        <a:prstGeom prst="rect">
          <a:avLst/>
        </a:prstGeom>
        <a:noFill/>
        <a:ln w="9525" cmpd="sng">
          <a:noFill/>
        </a:ln>
      </xdr:spPr>
    </xdr:pic>
    <xdr:clientData/>
  </xdr:twoCellAnchor>
  <xdr:twoCellAnchor editAs="oneCell">
    <xdr:from>
      <xdr:col>11</xdr:col>
      <xdr:colOff>0</xdr:colOff>
      <xdr:row>22</xdr:row>
      <xdr:rowOff>0</xdr:rowOff>
    </xdr:from>
    <xdr:to>
      <xdr:col>12</xdr:col>
      <xdr:colOff>0</xdr:colOff>
      <xdr:row>23</xdr:row>
      <xdr:rowOff>0</xdr:rowOff>
    </xdr:to>
    <xdr:pic>
      <xdr:nvPicPr>
        <xdr:cNvPr id="3" name="ComboBox3"/>
        <xdr:cNvPicPr preferRelativeResize="1">
          <a:picLocks noChangeAspect="1"/>
        </xdr:cNvPicPr>
      </xdr:nvPicPr>
      <xdr:blipFill>
        <a:blip r:embed="rId3"/>
        <a:stretch>
          <a:fillRect/>
        </a:stretch>
      </xdr:blipFill>
      <xdr:spPr>
        <a:xfrm>
          <a:off x="3514725" y="4229100"/>
          <a:ext cx="742950" cy="200025"/>
        </a:xfrm>
        <a:prstGeom prst="rect">
          <a:avLst/>
        </a:prstGeom>
        <a:noFill/>
        <a:ln w="9525" cmpd="sng">
          <a:noFill/>
        </a:ln>
      </xdr:spPr>
    </xdr:pic>
    <xdr:clientData/>
  </xdr:twoCellAnchor>
  <xdr:twoCellAnchor editAs="oneCell">
    <xdr:from>
      <xdr:col>12</xdr:col>
      <xdr:colOff>0</xdr:colOff>
      <xdr:row>22</xdr:row>
      <xdr:rowOff>0</xdr:rowOff>
    </xdr:from>
    <xdr:to>
      <xdr:col>13</xdr:col>
      <xdr:colOff>0</xdr:colOff>
      <xdr:row>23</xdr:row>
      <xdr:rowOff>0</xdr:rowOff>
    </xdr:to>
    <xdr:pic>
      <xdr:nvPicPr>
        <xdr:cNvPr id="4" name="ComboBox4"/>
        <xdr:cNvPicPr preferRelativeResize="1">
          <a:picLocks noChangeAspect="1"/>
        </xdr:cNvPicPr>
      </xdr:nvPicPr>
      <xdr:blipFill>
        <a:blip r:embed="rId4"/>
        <a:stretch>
          <a:fillRect/>
        </a:stretch>
      </xdr:blipFill>
      <xdr:spPr>
        <a:xfrm>
          <a:off x="4257675" y="4229100"/>
          <a:ext cx="733425" cy="200025"/>
        </a:xfrm>
        <a:prstGeom prst="rect">
          <a:avLst/>
        </a:prstGeom>
        <a:noFill/>
        <a:ln w="9525" cmpd="sng">
          <a:noFill/>
        </a:ln>
      </xdr:spPr>
    </xdr:pic>
    <xdr:clientData/>
  </xdr:twoCellAnchor>
  <xdr:twoCellAnchor editAs="oneCell">
    <xdr:from>
      <xdr:col>13</xdr:col>
      <xdr:colOff>0</xdr:colOff>
      <xdr:row>22</xdr:row>
      <xdr:rowOff>0</xdr:rowOff>
    </xdr:from>
    <xdr:to>
      <xdr:col>14</xdr:col>
      <xdr:colOff>0</xdr:colOff>
      <xdr:row>23</xdr:row>
      <xdr:rowOff>0</xdr:rowOff>
    </xdr:to>
    <xdr:pic>
      <xdr:nvPicPr>
        <xdr:cNvPr id="5" name="ComboBox5"/>
        <xdr:cNvPicPr preferRelativeResize="1">
          <a:picLocks noChangeAspect="1"/>
        </xdr:cNvPicPr>
      </xdr:nvPicPr>
      <xdr:blipFill>
        <a:blip r:embed="rId5"/>
        <a:stretch>
          <a:fillRect/>
        </a:stretch>
      </xdr:blipFill>
      <xdr:spPr>
        <a:xfrm>
          <a:off x="4991100" y="4229100"/>
          <a:ext cx="742950" cy="200025"/>
        </a:xfrm>
        <a:prstGeom prst="rect">
          <a:avLst/>
        </a:prstGeom>
        <a:noFill/>
        <a:ln w="9525" cmpd="sng">
          <a:noFill/>
        </a:ln>
      </xdr:spPr>
    </xdr:pic>
    <xdr:clientData/>
  </xdr:twoCellAnchor>
  <xdr:twoCellAnchor editAs="oneCell">
    <xdr:from>
      <xdr:col>14</xdr:col>
      <xdr:colOff>0</xdr:colOff>
      <xdr:row>22</xdr:row>
      <xdr:rowOff>0</xdr:rowOff>
    </xdr:from>
    <xdr:to>
      <xdr:col>15</xdr:col>
      <xdr:colOff>0</xdr:colOff>
      <xdr:row>23</xdr:row>
      <xdr:rowOff>0</xdr:rowOff>
    </xdr:to>
    <xdr:pic>
      <xdr:nvPicPr>
        <xdr:cNvPr id="6" name="ComboBox6"/>
        <xdr:cNvPicPr preferRelativeResize="1">
          <a:picLocks noChangeAspect="1"/>
        </xdr:cNvPicPr>
      </xdr:nvPicPr>
      <xdr:blipFill>
        <a:blip r:embed="rId6"/>
        <a:stretch>
          <a:fillRect/>
        </a:stretch>
      </xdr:blipFill>
      <xdr:spPr>
        <a:xfrm>
          <a:off x="5734050" y="4229100"/>
          <a:ext cx="742950" cy="200025"/>
        </a:xfrm>
        <a:prstGeom prst="rect">
          <a:avLst/>
        </a:prstGeom>
        <a:noFill/>
        <a:ln w="9525" cmpd="sng">
          <a:noFill/>
        </a:ln>
      </xdr:spPr>
    </xdr:pic>
    <xdr:clientData/>
  </xdr:twoCellAnchor>
  <xdr:twoCellAnchor editAs="oneCell">
    <xdr:from>
      <xdr:col>12</xdr:col>
      <xdr:colOff>0</xdr:colOff>
      <xdr:row>19</xdr:row>
      <xdr:rowOff>9525</xdr:rowOff>
    </xdr:from>
    <xdr:to>
      <xdr:col>13</xdr:col>
      <xdr:colOff>19050</xdr:colOff>
      <xdr:row>20</xdr:row>
      <xdr:rowOff>9525</xdr:rowOff>
    </xdr:to>
    <xdr:pic>
      <xdr:nvPicPr>
        <xdr:cNvPr id="7" name="ComboBox7"/>
        <xdr:cNvPicPr preferRelativeResize="1">
          <a:picLocks noChangeAspect="1"/>
        </xdr:cNvPicPr>
      </xdr:nvPicPr>
      <xdr:blipFill>
        <a:blip r:embed="rId7"/>
        <a:stretch>
          <a:fillRect/>
        </a:stretch>
      </xdr:blipFill>
      <xdr:spPr>
        <a:xfrm>
          <a:off x="4257675" y="3667125"/>
          <a:ext cx="752475" cy="219075"/>
        </a:xfrm>
        <a:prstGeom prst="rect">
          <a:avLst/>
        </a:prstGeom>
        <a:noFill/>
        <a:ln w="9525" cmpd="sng">
          <a:noFill/>
        </a:ln>
      </xdr:spPr>
    </xdr:pic>
    <xdr:clientData/>
  </xdr:twoCellAnchor>
  <xdr:twoCellAnchor editAs="oneCell">
    <xdr:from>
      <xdr:col>6</xdr:col>
      <xdr:colOff>323850</xdr:colOff>
      <xdr:row>7</xdr:row>
      <xdr:rowOff>0</xdr:rowOff>
    </xdr:from>
    <xdr:to>
      <xdr:col>12</xdr:col>
      <xdr:colOff>257175</xdr:colOff>
      <xdr:row>8</xdr:row>
      <xdr:rowOff>28575</xdr:rowOff>
    </xdr:to>
    <xdr:pic>
      <xdr:nvPicPr>
        <xdr:cNvPr id="8" name="ComboBox8"/>
        <xdr:cNvPicPr preferRelativeResize="1">
          <a:picLocks noChangeAspect="1"/>
        </xdr:cNvPicPr>
      </xdr:nvPicPr>
      <xdr:blipFill>
        <a:blip r:embed="rId8"/>
        <a:stretch>
          <a:fillRect/>
        </a:stretch>
      </xdr:blipFill>
      <xdr:spPr>
        <a:xfrm>
          <a:off x="2190750" y="1657350"/>
          <a:ext cx="23241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dimension ref="A1:A10"/>
  <sheetViews>
    <sheetView tabSelected="1" zoomScalePageLayoutView="0" workbookViewId="0" topLeftCell="A1">
      <selection activeCell="A1" sqref="A1"/>
    </sheetView>
  </sheetViews>
  <sheetFormatPr defaultColWidth="9.140625" defaultRowHeight="12.75"/>
  <sheetData>
    <row r="1" ht="12.75">
      <c r="A1" s="76" t="s">
        <v>80</v>
      </c>
    </row>
    <row r="3" ht="12.75">
      <c r="A3" s="76" t="s">
        <v>120</v>
      </c>
    </row>
    <row r="5" ht="12.75">
      <c r="A5" t="s">
        <v>121</v>
      </c>
    </row>
    <row r="7" ht="12.75">
      <c r="A7" t="s">
        <v>122</v>
      </c>
    </row>
    <row r="9" ht="12.75">
      <c r="A9" t="s">
        <v>123</v>
      </c>
    </row>
    <row r="10" ht="12.75">
      <c r="A10" t="s">
        <v>124</v>
      </c>
    </row>
  </sheetData>
  <sheetProtection password="9AA1"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AN50"/>
  <sheetViews>
    <sheetView showGridLines="0" zoomScaleSheetLayoutView="125" zoomScalePageLayoutView="0" workbookViewId="0" topLeftCell="A1">
      <selection activeCell="C6" sqref="C6:G6"/>
    </sheetView>
  </sheetViews>
  <sheetFormatPr defaultColWidth="9.140625" defaultRowHeight="12.75"/>
  <cols>
    <col min="1" max="1" width="8.00390625" style="0" customWidth="1"/>
    <col min="2" max="2" width="4.00390625" style="0" customWidth="1"/>
    <col min="3" max="3" width="3.28125" style="0" customWidth="1"/>
    <col min="4" max="5" width="4.8515625" style="0" customWidth="1"/>
    <col min="6" max="6" width="7.57421875" style="0" customWidth="1"/>
    <col min="7" max="7" width="6.57421875" style="0" customWidth="1"/>
    <col min="8" max="8" width="4.7109375" style="0" customWidth="1"/>
    <col min="9" max="9" width="4.421875" style="0" customWidth="1"/>
    <col min="10" max="10" width="4.8515625" style="0" customWidth="1"/>
    <col min="11" max="11" width="7.421875" style="0" customWidth="1"/>
    <col min="12" max="12" width="7.7109375" style="0" customWidth="1"/>
    <col min="13" max="13" width="7.57421875" style="0" customWidth="1"/>
    <col min="14" max="14" width="4.28125" style="0" customWidth="1"/>
    <col min="15" max="15" width="7.00390625" style="0" customWidth="1"/>
    <col min="16" max="16" width="1.1484375" style="0" customWidth="1"/>
    <col min="17" max="17" width="7.00390625" style="0" customWidth="1"/>
    <col min="18" max="18" width="8.421875" style="0" customWidth="1"/>
    <col min="19" max="19" width="2.00390625" style="0" customWidth="1"/>
    <col min="20" max="22" width="4.8515625" style="0" customWidth="1"/>
  </cols>
  <sheetData>
    <row r="1" spans="1:19" ht="18.75">
      <c r="A1" s="198" t="s">
        <v>191</v>
      </c>
      <c r="B1" s="164"/>
      <c r="C1" s="164"/>
      <c r="D1" s="164"/>
      <c r="E1" s="164"/>
      <c r="F1" s="164"/>
      <c r="G1" s="164"/>
      <c r="H1" s="164"/>
      <c r="I1" s="164"/>
      <c r="J1" s="164"/>
      <c r="K1" s="164"/>
      <c r="L1" s="164"/>
      <c r="M1" s="164"/>
      <c r="N1" s="164"/>
      <c r="O1" s="164"/>
      <c r="P1" s="164"/>
      <c r="Q1" s="164"/>
      <c r="R1" s="164"/>
      <c r="S1" s="164"/>
    </row>
    <row r="2" spans="1:20" ht="15.75">
      <c r="A2" s="199" t="s">
        <v>193</v>
      </c>
      <c r="B2" s="164"/>
      <c r="C2" s="164"/>
      <c r="D2" s="164"/>
      <c r="E2" s="164"/>
      <c r="F2" s="164"/>
      <c r="G2" s="164"/>
      <c r="H2" s="164"/>
      <c r="I2" s="164"/>
      <c r="J2" s="164"/>
      <c r="K2" s="164"/>
      <c r="L2" s="164"/>
      <c r="M2" s="164"/>
      <c r="N2" s="164"/>
      <c r="O2" s="164"/>
      <c r="P2" s="164"/>
      <c r="Q2" s="164"/>
      <c r="R2" s="164"/>
      <c r="S2" s="164"/>
      <c r="T2" s="112"/>
    </row>
    <row r="3" spans="1:19" ht="17.25" customHeight="1">
      <c r="A3" s="163" t="s">
        <v>34</v>
      </c>
      <c r="B3" s="162"/>
      <c r="C3" s="162"/>
      <c r="D3" s="162"/>
      <c r="E3" s="162"/>
      <c r="F3" s="162"/>
      <c r="G3" s="162"/>
      <c r="H3" s="162"/>
      <c r="I3" s="162"/>
      <c r="J3" s="162"/>
      <c r="K3" s="162"/>
      <c r="L3" s="162"/>
      <c r="M3" s="162"/>
      <c r="N3" s="162"/>
      <c r="O3" s="162"/>
      <c r="P3" s="162"/>
      <c r="Q3" s="162"/>
      <c r="R3" s="162"/>
      <c r="S3" s="162"/>
    </row>
    <row r="4" spans="1:18" ht="47.25" customHeight="1">
      <c r="A4" s="165" t="s">
        <v>190</v>
      </c>
      <c r="B4" s="166"/>
      <c r="C4" s="166"/>
      <c r="D4" s="166"/>
      <c r="E4" s="166"/>
      <c r="F4" s="166"/>
      <c r="G4" s="166"/>
      <c r="H4" s="166"/>
      <c r="I4" s="166"/>
      <c r="J4" s="166"/>
      <c r="K4" s="166"/>
      <c r="L4" s="166"/>
      <c r="M4" s="166"/>
      <c r="N4" s="166"/>
      <c r="O4" s="166"/>
      <c r="P4" s="166"/>
      <c r="Q4" s="166"/>
      <c r="R4" s="167"/>
    </row>
    <row r="5" spans="1:19" ht="6.75" customHeight="1">
      <c r="A5" s="164"/>
      <c r="B5" s="164"/>
      <c r="C5" s="164"/>
      <c r="D5" s="164"/>
      <c r="E5" s="164"/>
      <c r="F5" s="164"/>
      <c r="G5" s="164"/>
      <c r="H5" s="164"/>
      <c r="I5" s="164"/>
      <c r="J5" s="164"/>
      <c r="K5" s="164"/>
      <c r="L5" s="164"/>
      <c r="M5" s="164"/>
      <c r="N5" s="164"/>
      <c r="O5" s="164"/>
      <c r="P5" s="164"/>
      <c r="Q5" s="164"/>
      <c r="R5" s="164"/>
      <c r="S5" s="164"/>
    </row>
    <row r="6" spans="1:19" ht="15.75">
      <c r="A6" s="161" t="s">
        <v>1</v>
      </c>
      <c r="B6" s="162"/>
      <c r="C6" s="168"/>
      <c r="D6" s="168"/>
      <c r="E6" s="168"/>
      <c r="F6" s="168"/>
      <c r="G6" s="168"/>
      <c r="H6" s="168"/>
      <c r="I6" s="168"/>
      <c r="J6" s="168"/>
      <c r="K6" s="168"/>
      <c r="L6" s="168"/>
      <c r="M6" s="168"/>
      <c r="O6" s="14" t="s">
        <v>2</v>
      </c>
      <c r="P6" s="168"/>
      <c r="Q6" s="168"/>
      <c r="R6" s="168"/>
      <c r="S6" s="115"/>
    </row>
    <row r="7" spans="1:11" ht="9.75" customHeight="1">
      <c r="A7" s="164"/>
      <c r="B7" s="164"/>
      <c r="E7" s="33" t="s">
        <v>56</v>
      </c>
      <c r="K7" s="33" t="s">
        <v>57</v>
      </c>
    </row>
    <row r="8" spans="1:40" ht="16.5" customHeight="1">
      <c r="A8" s="163" t="s">
        <v>49</v>
      </c>
      <c r="B8" s="163"/>
      <c r="C8" s="163"/>
      <c r="D8" s="163"/>
      <c r="E8" s="171"/>
      <c r="F8" s="171"/>
      <c r="G8" s="171"/>
      <c r="H8" s="171"/>
      <c r="I8" s="171"/>
      <c r="J8" s="171"/>
      <c r="K8" s="171"/>
      <c r="L8" s="171"/>
      <c r="O8" s="114" t="s">
        <v>50</v>
      </c>
      <c r="P8" s="168"/>
      <c r="Q8" s="168"/>
      <c r="R8" s="168"/>
      <c r="S8" s="168"/>
      <c r="V8" s="175"/>
      <c r="W8" s="175"/>
      <c r="X8" s="175"/>
      <c r="Y8" s="175"/>
      <c r="Z8" s="175"/>
      <c r="AA8" s="175"/>
      <c r="AB8" s="175"/>
      <c r="AC8" s="175"/>
      <c r="AD8" s="175"/>
      <c r="AE8" s="175"/>
      <c r="AF8" s="175"/>
      <c r="AG8" s="175"/>
      <c r="AH8" s="175"/>
      <c r="AI8" s="175"/>
      <c r="AJ8" s="175"/>
      <c r="AK8" s="175"/>
      <c r="AL8" s="175"/>
      <c r="AM8" s="175"/>
      <c r="AN8" s="175"/>
    </row>
    <row r="9" spans="1:20" ht="9" customHeight="1">
      <c r="A9" s="1"/>
      <c r="B9" s="1"/>
      <c r="C9" s="1"/>
      <c r="D9" s="1"/>
      <c r="E9" s="1"/>
      <c r="F9" s="1"/>
      <c r="G9" s="1"/>
      <c r="H9" s="1"/>
      <c r="I9" s="1"/>
      <c r="J9" s="1"/>
      <c r="K9" s="1"/>
      <c r="L9" s="1"/>
      <c r="M9" s="1"/>
      <c r="N9" s="1"/>
      <c r="O9" s="1"/>
      <c r="P9" s="1"/>
      <c r="Q9" s="1"/>
      <c r="R9" s="109"/>
      <c r="S9" s="109"/>
      <c r="T9" s="87"/>
    </row>
    <row r="10" spans="1:20" ht="15.75">
      <c r="A10" s="14" t="s">
        <v>3</v>
      </c>
      <c r="F10" s="115"/>
      <c r="G10" s="171"/>
      <c r="H10" s="168"/>
      <c r="I10" s="168"/>
      <c r="J10" s="168"/>
      <c r="K10" s="168"/>
      <c r="L10" s="168"/>
      <c r="M10" s="168"/>
      <c r="N10" s="168"/>
      <c r="O10" s="168"/>
      <c r="P10" s="168"/>
      <c r="Q10" s="168"/>
      <c r="R10" s="168"/>
      <c r="S10" s="115"/>
      <c r="T10" s="87"/>
    </row>
    <row r="11" spans="1:20" ht="9" customHeight="1">
      <c r="A11" s="164"/>
      <c r="B11" s="164"/>
      <c r="C11" s="164"/>
      <c r="D11" s="164"/>
      <c r="E11" s="164"/>
      <c r="G11" s="33" t="s">
        <v>4</v>
      </c>
      <c r="R11" s="87"/>
      <c r="S11" s="87"/>
      <c r="T11" s="87"/>
    </row>
    <row r="12" spans="1:20" ht="15.75">
      <c r="A12" s="164"/>
      <c r="B12" s="164"/>
      <c r="C12" s="164"/>
      <c r="D12" s="164"/>
      <c r="E12" s="164"/>
      <c r="F12" s="171"/>
      <c r="G12" s="168"/>
      <c r="H12" s="168"/>
      <c r="I12" s="168"/>
      <c r="J12" s="168"/>
      <c r="K12" s="168"/>
      <c r="L12" s="168"/>
      <c r="M12" s="168"/>
      <c r="N12" s="168"/>
      <c r="O12" s="168"/>
      <c r="P12" s="168"/>
      <c r="Q12" s="168"/>
      <c r="R12" s="168"/>
      <c r="S12" s="116"/>
      <c r="T12" s="87"/>
    </row>
    <row r="13" spans="1:16" ht="9" customHeight="1">
      <c r="A13" s="164"/>
      <c r="B13" s="164"/>
      <c r="C13" s="164"/>
      <c r="D13" s="164"/>
      <c r="E13" s="164"/>
      <c r="G13" s="33" t="s">
        <v>53</v>
      </c>
      <c r="H13" s="2"/>
      <c r="I13" s="2"/>
      <c r="J13" s="2"/>
      <c r="K13" s="2"/>
      <c r="L13" s="33" t="s">
        <v>54</v>
      </c>
      <c r="N13" s="2"/>
      <c r="O13" s="33" t="s">
        <v>55</v>
      </c>
      <c r="P13" s="2"/>
    </row>
    <row r="14" spans="1:20" ht="15.75">
      <c r="A14" s="79"/>
      <c r="B14" s="206" t="s">
        <v>89</v>
      </c>
      <c r="C14" s="201"/>
      <c r="D14" s="79"/>
      <c r="E14" s="82" t="s">
        <v>91</v>
      </c>
      <c r="F14" s="82"/>
      <c r="G14" s="80"/>
      <c r="H14" s="83" t="s">
        <v>92</v>
      </c>
      <c r="I14" s="80"/>
      <c r="J14" s="83" t="s">
        <v>93</v>
      </c>
      <c r="K14" s="79"/>
      <c r="L14" s="84"/>
      <c r="M14" s="204"/>
      <c r="N14" s="168"/>
      <c r="O14" s="168"/>
      <c r="P14" s="109"/>
      <c r="Q14" s="168"/>
      <c r="R14" s="168"/>
      <c r="S14" s="168"/>
      <c r="T14" s="87"/>
    </row>
    <row r="15" spans="1:20" ht="9" customHeight="1">
      <c r="A15" s="33" t="s">
        <v>88</v>
      </c>
      <c r="B15" s="2"/>
      <c r="D15" s="33" t="s">
        <v>90</v>
      </c>
      <c r="F15" s="2"/>
      <c r="G15" s="81" t="s">
        <v>52</v>
      </c>
      <c r="I15" s="207" t="s">
        <v>94</v>
      </c>
      <c r="J15" s="208"/>
      <c r="K15" s="208"/>
      <c r="M15" s="184" t="s">
        <v>95</v>
      </c>
      <c r="N15" s="185"/>
      <c r="O15" s="185"/>
      <c r="Q15" s="184" t="s">
        <v>51</v>
      </c>
      <c r="R15" s="185"/>
      <c r="S15" s="113"/>
      <c r="T15" s="87"/>
    </row>
    <row r="16" spans="1:19" ht="8.25" customHeight="1">
      <c r="A16" s="2"/>
      <c r="B16" s="2"/>
      <c r="C16" s="2"/>
      <c r="D16" s="2"/>
      <c r="E16" s="2"/>
      <c r="F16" s="2"/>
      <c r="G16" s="2"/>
      <c r="H16" s="2"/>
      <c r="I16" s="2"/>
      <c r="J16" s="2"/>
      <c r="K16" s="2"/>
      <c r="L16" s="2"/>
      <c r="M16" s="2"/>
      <c r="N16" s="2"/>
      <c r="O16" s="2"/>
      <c r="P16" s="2"/>
      <c r="Q16" s="2"/>
      <c r="R16" s="2"/>
      <c r="S16" s="2"/>
    </row>
    <row r="17" spans="1:19" ht="13.5" customHeight="1">
      <c r="A17" s="163" t="s">
        <v>114</v>
      </c>
      <c r="B17" s="162"/>
      <c r="C17" s="162"/>
      <c r="D17" s="162"/>
      <c r="E17" s="162"/>
      <c r="F17" s="162"/>
      <c r="G17" s="162"/>
      <c r="H17" s="162"/>
      <c r="I17" s="162"/>
      <c r="J17" s="162"/>
      <c r="K17" s="162"/>
      <c r="L17" s="162"/>
      <c r="M17" s="162"/>
      <c r="N17" s="162"/>
      <c r="O17" s="162"/>
      <c r="P17" s="162"/>
      <c r="Q17" s="162"/>
      <c r="R17" s="162"/>
      <c r="S17" s="162"/>
    </row>
    <row r="18" spans="1:20" ht="18" customHeight="1">
      <c r="A18" s="13" t="s">
        <v>13</v>
      </c>
      <c r="B18" s="171"/>
      <c r="C18" s="171"/>
      <c r="D18" s="171"/>
      <c r="E18" s="171"/>
      <c r="F18" s="171"/>
      <c r="G18" s="171"/>
      <c r="H18" s="171"/>
      <c r="I18" s="171"/>
      <c r="J18" s="171"/>
      <c r="K18" s="171"/>
      <c r="L18" s="171"/>
      <c r="N18" s="19" t="s">
        <v>15</v>
      </c>
      <c r="O18" s="168"/>
      <c r="P18" s="168"/>
      <c r="Q18" s="168"/>
      <c r="R18" s="168"/>
      <c r="S18" s="115"/>
      <c r="T18" s="87"/>
    </row>
    <row r="19" spans="1:20" ht="18" customHeight="1">
      <c r="A19" s="13" t="s">
        <v>14</v>
      </c>
      <c r="B19" s="204"/>
      <c r="C19" s="204"/>
      <c r="D19" s="204"/>
      <c r="E19" s="204"/>
      <c r="F19" s="204"/>
      <c r="G19" s="204"/>
      <c r="H19" s="204"/>
      <c r="I19" s="204"/>
      <c r="J19" s="204"/>
      <c r="K19" s="204"/>
      <c r="L19" s="204"/>
      <c r="M19" s="204"/>
      <c r="N19" s="204"/>
      <c r="O19" s="204"/>
      <c r="P19" s="204"/>
      <c r="Q19" s="204"/>
      <c r="R19" s="205"/>
      <c r="S19" s="84"/>
      <c r="T19" s="87"/>
    </row>
    <row r="20" spans="1:21" ht="18" customHeight="1">
      <c r="A20" s="34" t="s">
        <v>58</v>
      </c>
      <c r="B20" s="35"/>
      <c r="C20" s="35"/>
      <c r="D20" s="35"/>
      <c r="E20" s="171"/>
      <c r="F20" s="171"/>
      <c r="G20" s="171"/>
      <c r="H20" s="171"/>
      <c r="I20" s="171"/>
      <c r="J20" s="171"/>
      <c r="K20" s="171"/>
      <c r="L20" s="168"/>
      <c r="N20" s="109"/>
      <c r="O20" s="19" t="s">
        <v>59</v>
      </c>
      <c r="P20" s="168"/>
      <c r="Q20" s="168"/>
      <c r="R20" s="168"/>
      <c r="S20" s="117"/>
      <c r="T20" s="87"/>
      <c r="U20" s="87"/>
    </row>
    <row r="21" spans="1:20" ht="24.75" customHeight="1">
      <c r="A21" s="38" t="s">
        <v>76</v>
      </c>
      <c r="B21" s="34"/>
      <c r="C21" s="34"/>
      <c r="D21" s="35"/>
      <c r="E21" s="35"/>
      <c r="F21" s="35"/>
      <c r="G21" s="171"/>
      <c r="H21" s="171"/>
      <c r="I21" s="171"/>
      <c r="J21" s="171"/>
      <c r="K21" s="171"/>
      <c r="L21" s="171"/>
      <c r="M21" s="171"/>
      <c r="N21" s="168"/>
      <c r="O21" s="109"/>
      <c r="P21" s="19" t="s">
        <v>15</v>
      </c>
      <c r="Q21" s="168"/>
      <c r="R21" s="168"/>
      <c r="S21" s="115"/>
      <c r="T21" s="87"/>
    </row>
    <row r="22" spans="1:19" ht="18" customHeight="1">
      <c r="A22" s="13" t="s">
        <v>14</v>
      </c>
      <c r="B22" s="202"/>
      <c r="C22" s="202"/>
      <c r="D22" s="202"/>
      <c r="E22" s="202"/>
      <c r="F22" s="202"/>
      <c r="G22" s="202"/>
      <c r="H22" s="202"/>
      <c r="I22" s="202"/>
      <c r="J22" s="202"/>
      <c r="K22" s="202"/>
      <c r="L22" s="202"/>
      <c r="M22" s="203"/>
      <c r="N22" s="203"/>
      <c r="O22" s="203"/>
      <c r="P22" s="203"/>
      <c r="Q22" s="203"/>
      <c r="R22" s="203"/>
      <c r="S22" s="203"/>
    </row>
    <row r="23" spans="1:19" ht="18" customHeight="1">
      <c r="A23" s="34" t="s">
        <v>58</v>
      </c>
      <c r="B23" s="35"/>
      <c r="C23" s="35"/>
      <c r="D23" s="35"/>
      <c r="E23" s="170"/>
      <c r="F23" s="170"/>
      <c r="G23" s="170"/>
      <c r="H23" s="170"/>
      <c r="I23" s="170"/>
      <c r="J23" s="170"/>
      <c r="K23" s="170"/>
      <c r="L23" s="170"/>
      <c r="M23" s="200" t="s">
        <v>59</v>
      </c>
      <c r="N23" s="201"/>
      <c r="O23" s="201"/>
      <c r="P23" s="201"/>
      <c r="Q23" s="182"/>
      <c r="R23" s="182"/>
      <c r="S23" s="182"/>
    </row>
    <row r="24" spans="1:19" ht="10.5" customHeight="1">
      <c r="A24" s="186"/>
      <c r="B24" s="186"/>
      <c r="C24" s="186"/>
      <c r="D24" s="186"/>
      <c r="E24" s="186"/>
      <c r="F24" s="186"/>
      <c r="G24" s="186"/>
      <c r="H24" s="186"/>
      <c r="I24" s="186"/>
      <c r="J24" s="186"/>
      <c r="K24" s="186"/>
      <c r="L24" s="186"/>
      <c r="M24" s="186"/>
      <c r="N24" s="186"/>
      <c r="O24" s="186"/>
      <c r="P24" s="186"/>
      <c r="Q24" s="186"/>
      <c r="R24" s="186"/>
      <c r="S24" s="186"/>
    </row>
    <row r="25" spans="1:19" ht="15.75">
      <c r="A25" s="163" t="s">
        <v>109</v>
      </c>
      <c r="B25" s="162"/>
      <c r="C25" s="162"/>
      <c r="D25" s="162"/>
      <c r="E25" s="162"/>
      <c r="F25" s="162"/>
      <c r="G25" s="162"/>
      <c r="H25" s="162"/>
      <c r="I25" s="162"/>
      <c r="J25" s="162"/>
      <c r="K25" s="162"/>
      <c r="L25" s="162"/>
      <c r="M25" s="162"/>
      <c r="N25" s="162"/>
      <c r="O25" s="162"/>
      <c r="P25" s="162"/>
      <c r="Q25" s="162"/>
      <c r="R25" s="162"/>
      <c r="S25" s="162"/>
    </row>
    <row r="26" spans="1:18" ht="15.75">
      <c r="A26" s="96"/>
      <c r="B26" s="190" t="s">
        <v>5</v>
      </c>
      <c r="C26" s="190"/>
      <c r="D26" s="190"/>
      <c r="E26" s="190"/>
      <c r="F26" s="190"/>
      <c r="G26" s="85"/>
      <c r="H26" s="94" t="s">
        <v>6</v>
      </c>
      <c r="I26" s="94"/>
      <c r="J26" s="94"/>
      <c r="K26" s="94"/>
      <c r="L26" s="85"/>
      <c r="M26" s="94" t="s">
        <v>110</v>
      </c>
      <c r="O26" s="94"/>
      <c r="P26" s="115"/>
      <c r="Q26" s="85"/>
      <c r="R26" s="93" t="s">
        <v>7</v>
      </c>
    </row>
    <row r="27" spans="1:19" ht="7.5" customHeight="1">
      <c r="A27" s="164"/>
      <c r="B27" s="164"/>
      <c r="C27" s="164"/>
      <c r="D27" s="164"/>
      <c r="E27" s="164"/>
      <c r="F27" s="164"/>
      <c r="G27" s="164"/>
      <c r="H27" s="164"/>
      <c r="I27" s="164"/>
      <c r="J27" s="164"/>
      <c r="K27" s="164"/>
      <c r="L27" s="164"/>
      <c r="M27" s="164"/>
      <c r="N27" s="164"/>
      <c r="O27" s="164"/>
      <c r="P27" s="164"/>
      <c r="Q27" s="164"/>
      <c r="R27" s="164"/>
      <c r="S27" s="164"/>
    </row>
    <row r="28" spans="1:19" ht="15.75">
      <c r="A28" s="11" t="s">
        <v>8</v>
      </c>
      <c r="B28" s="12"/>
      <c r="C28" s="12"/>
      <c r="D28" s="12"/>
      <c r="E28" s="12"/>
      <c r="F28" s="12"/>
      <c r="G28" s="12"/>
      <c r="H28" s="12"/>
      <c r="I28" s="169"/>
      <c r="J28" s="169"/>
      <c r="K28" s="169"/>
      <c r="L28" s="16" t="s">
        <v>9</v>
      </c>
      <c r="P28" s="12"/>
      <c r="Q28" s="12"/>
      <c r="R28" s="12"/>
      <c r="S28" s="12"/>
    </row>
    <row r="29" spans="1:19" ht="15.75">
      <c r="A29" s="169"/>
      <c r="B29" s="169"/>
      <c r="C29" s="169"/>
      <c r="E29" s="169"/>
      <c r="F29" s="169"/>
      <c r="G29" s="169"/>
      <c r="H29" s="1"/>
      <c r="I29" s="179"/>
      <c r="J29" s="179"/>
      <c r="K29" s="179"/>
      <c r="L29" s="16" t="s">
        <v>10</v>
      </c>
      <c r="P29" s="1"/>
      <c r="Q29" s="1"/>
      <c r="R29" s="1"/>
      <c r="S29" s="1"/>
    </row>
    <row r="30" spans="16:19" ht="7.5" customHeight="1">
      <c r="P30" s="1"/>
      <c r="Q30" s="1"/>
      <c r="R30" s="1"/>
      <c r="S30" s="1"/>
    </row>
    <row r="31" spans="1:19" ht="15.75">
      <c r="A31" s="14" t="s">
        <v>11</v>
      </c>
      <c r="Q31" s="1"/>
      <c r="R31" s="1"/>
      <c r="S31" s="1"/>
    </row>
    <row r="32" spans="1:19" ht="16.5" customHeight="1">
      <c r="A32" s="176">
        <v>1</v>
      </c>
      <c r="B32" s="176"/>
      <c r="C32" s="176"/>
      <c r="D32" s="176"/>
      <c r="E32" s="180">
        <v>2</v>
      </c>
      <c r="F32" s="188"/>
      <c r="G32" s="188"/>
      <c r="H32" s="188"/>
      <c r="I32" s="189"/>
      <c r="J32" s="180">
        <v>3</v>
      </c>
      <c r="K32" s="181"/>
      <c r="L32" s="36">
        <v>4</v>
      </c>
      <c r="M32" s="36">
        <v>5</v>
      </c>
      <c r="N32" s="176">
        <v>6</v>
      </c>
      <c r="O32" s="176"/>
      <c r="P32" s="176">
        <v>7</v>
      </c>
      <c r="Q32" s="176"/>
      <c r="R32" s="191"/>
      <c r="S32" s="191"/>
    </row>
    <row r="33" spans="1:19" ht="48" customHeight="1">
      <c r="A33" s="133" t="s">
        <v>119</v>
      </c>
      <c r="B33" s="134"/>
      <c r="C33" s="134"/>
      <c r="D33" s="135"/>
      <c r="E33" s="139" t="s">
        <v>189</v>
      </c>
      <c r="F33" s="140"/>
      <c r="G33" s="140"/>
      <c r="H33" s="140"/>
      <c r="I33" s="141"/>
      <c r="J33" s="194" t="s">
        <v>115</v>
      </c>
      <c r="K33" s="195"/>
      <c r="L33" s="97" t="s">
        <v>118</v>
      </c>
      <c r="M33" s="17" t="s">
        <v>117</v>
      </c>
      <c r="N33" s="145" t="s">
        <v>116</v>
      </c>
      <c r="O33" s="146"/>
      <c r="P33" s="145" t="s">
        <v>125</v>
      </c>
      <c r="Q33" s="192"/>
      <c r="R33" s="192"/>
      <c r="S33" s="146"/>
    </row>
    <row r="34" spans="1:19" ht="16.5" customHeight="1">
      <c r="A34" s="136"/>
      <c r="B34" s="137"/>
      <c r="C34" s="137"/>
      <c r="D34" s="138"/>
      <c r="E34" s="142"/>
      <c r="F34" s="143"/>
      <c r="G34" s="143"/>
      <c r="H34" s="143"/>
      <c r="I34" s="144"/>
      <c r="J34" s="196"/>
      <c r="K34" s="197"/>
      <c r="L34" s="177" t="s">
        <v>112</v>
      </c>
      <c r="M34" s="178"/>
      <c r="N34" s="147"/>
      <c r="O34" s="148"/>
      <c r="P34" s="147"/>
      <c r="Q34" s="193"/>
      <c r="R34" s="193"/>
      <c r="S34" s="148"/>
    </row>
    <row r="35" spans="1:19" ht="15.75" customHeight="1">
      <c r="A35" s="151"/>
      <c r="B35" s="152" t="s">
        <v>184</v>
      </c>
      <c r="C35" s="152"/>
      <c r="D35" s="153"/>
      <c r="E35" s="124"/>
      <c r="F35" s="130"/>
      <c r="G35" s="131"/>
      <c r="H35" s="131"/>
      <c r="I35" s="132"/>
      <c r="J35" s="124"/>
      <c r="K35" s="125"/>
      <c r="L35" s="37">
        <f>VLOOKUP($B35,lookups!$B$17:$E$20,2,FALSE)</f>
        <v>0</v>
      </c>
      <c r="M35" s="37">
        <f>VLOOKUP($B35,lookups!$B$17:$E$20,3,FALSE)</f>
        <v>0</v>
      </c>
      <c r="N35" s="129">
        <f>VLOOKUP($B35,lookups!$B$17:$E$20,4,FALSE)</f>
        <v>0</v>
      </c>
      <c r="O35" s="129" t="e">
        <v>#N/A</v>
      </c>
      <c r="P35" s="126">
        <f>J35*N35</f>
        <v>0</v>
      </c>
      <c r="Q35" s="127"/>
      <c r="R35" s="127"/>
      <c r="S35" s="127"/>
    </row>
    <row r="36" spans="1:19" ht="15.75" customHeight="1">
      <c r="A36" s="151"/>
      <c r="B36" s="152" t="s">
        <v>185</v>
      </c>
      <c r="C36" s="152"/>
      <c r="D36" s="153"/>
      <c r="E36" s="124"/>
      <c r="F36" s="130"/>
      <c r="G36" s="131"/>
      <c r="H36" s="131"/>
      <c r="I36" s="132"/>
      <c r="J36" s="124"/>
      <c r="K36" s="125"/>
      <c r="L36" s="37">
        <f>VLOOKUP($B36,lookups!$B$20:$E$28,2,FALSE)</f>
        <v>0</v>
      </c>
      <c r="M36" s="37">
        <f>VLOOKUP($B36,lookups!$B$20:$E$28,3,FALSE)</f>
        <v>0</v>
      </c>
      <c r="N36" s="129">
        <f>VLOOKUP($B36,lookups!$B$20:$E$28,4,FALSE)</f>
        <v>0</v>
      </c>
      <c r="O36" s="129" t="e">
        <v>#N/A</v>
      </c>
      <c r="P36" s="126">
        <f>J36*N36*365</f>
        <v>0</v>
      </c>
      <c r="Q36" s="127"/>
      <c r="R36" s="127"/>
      <c r="S36" s="127"/>
    </row>
    <row r="37" spans="1:19" ht="15.75" customHeight="1">
      <c r="A37" s="151"/>
      <c r="B37" s="182" t="s">
        <v>186</v>
      </c>
      <c r="C37" s="182"/>
      <c r="D37" s="183"/>
      <c r="E37" s="124"/>
      <c r="F37" s="130"/>
      <c r="G37" s="131"/>
      <c r="H37" s="131"/>
      <c r="I37" s="132"/>
      <c r="J37" s="124"/>
      <c r="K37" s="125"/>
      <c r="L37" s="37">
        <f>VLOOKUP($B37,lookups!$B$85:$E$103,2,FALSE)</f>
        <v>0</v>
      </c>
      <c r="M37" s="37">
        <f>VLOOKUP($B37,lookups!$B$85:$E$103,3,FALSE)</f>
        <v>0</v>
      </c>
      <c r="N37" s="129">
        <f>VLOOKUP($B37,lookups!$B$85:$E$103,4,FALSE)</f>
        <v>0</v>
      </c>
      <c r="O37" s="129" t="e">
        <v>#N/A</v>
      </c>
      <c r="P37" s="126">
        <f>J37*N37*365</f>
        <v>0</v>
      </c>
      <c r="Q37" s="127"/>
      <c r="R37" s="127"/>
      <c r="S37" s="127"/>
    </row>
    <row r="38" spans="1:19" ht="15.75" customHeight="1">
      <c r="A38" s="151"/>
      <c r="B38" s="182" t="s">
        <v>187</v>
      </c>
      <c r="C38" s="182"/>
      <c r="D38" s="183"/>
      <c r="E38" s="124"/>
      <c r="F38" s="130"/>
      <c r="G38" s="131"/>
      <c r="H38" s="131"/>
      <c r="I38" s="132"/>
      <c r="J38" s="124"/>
      <c r="K38" s="125"/>
      <c r="L38" s="37">
        <f>VLOOKUP($B38,lookups!$B$105:$E$119,2,FALSE)</f>
        <v>0</v>
      </c>
      <c r="M38" s="37">
        <f>VLOOKUP($B38,lookups!$B$105:$E$119,3,FALSE)</f>
        <v>0</v>
      </c>
      <c r="N38" s="149">
        <f>VLOOKUP($B38,lookups!$B$105:$E$119,4,FALSE)</f>
        <v>0</v>
      </c>
      <c r="O38" s="150" t="e">
        <v>#N/A</v>
      </c>
      <c r="P38" s="126">
        <f>J38*N38</f>
        <v>0</v>
      </c>
      <c r="Q38" s="127"/>
      <c r="R38" s="127"/>
      <c r="S38" s="127"/>
    </row>
    <row r="39" spans="1:19" ht="15.75" customHeight="1">
      <c r="A39" s="158"/>
      <c r="B39" s="159"/>
      <c r="C39" s="159"/>
      <c r="D39" s="160"/>
      <c r="E39" s="124"/>
      <c r="F39" s="130"/>
      <c r="G39" s="131"/>
      <c r="H39" s="131"/>
      <c r="I39" s="132"/>
      <c r="J39" s="124"/>
      <c r="K39" s="125"/>
      <c r="L39" s="110"/>
      <c r="M39" s="110"/>
      <c r="N39" s="154"/>
      <c r="O39" s="155"/>
      <c r="P39" s="156"/>
      <c r="Q39" s="156"/>
      <c r="R39" s="157"/>
      <c r="S39" s="157"/>
    </row>
    <row r="40" spans="1:19" ht="15.75" customHeight="1">
      <c r="A40" s="158"/>
      <c r="B40" s="159"/>
      <c r="C40" s="159"/>
      <c r="D40" s="160"/>
      <c r="E40" s="124"/>
      <c r="F40" s="130"/>
      <c r="G40" s="131"/>
      <c r="H40" s="131"/>
      <c r="I40" s="132"/>
      <c r="J40" s="124"/>
      <c r="K40" s="125"/>
      <c r="L40" s="110"/>
      <c r="M40" s="110"/>
      <c r="N40" s="128"/>
      <c r="O40" s="128"/>
      <c r="P40" s="156"/>
      <c r="Q40" s="156"/>
      <c r="R40" s="157"/>
      <c r="S40" s="157"/>
    </row>
    <row r="41" spans="1:19" ht="15.75" customHeight="1">
      <c r="A41" s="158"/>
      <c r="B41" s="159"/>
      <c r="C41" s="159"/>
      <c r="D41" s="160"/>
      <c r="E41" s="124"/>
      <c r="F41" s="130"/>
      <c r="G41" s="131"/>
      <c r="H41" s="131"/>
      <c r="I41" s="132"/>
      <c r="J41" s="124"/>
      <c r="K41" s="125"/>
      <c r="L41" s="110"/>
      <c r="M41" s="110"/>
      <c r="N41" s="128"/>
      <c r="O41" s="128"/>
      <c r="P41" s="156"/>
      <c r="Q41" s="156"/>
      <c r="R41" s="157"/>
      <c r="S41" s="157"/>
    </row>
    <row r="42" spans="1:19" ht="15.75" customHeight="1">
      <c r="A42" s="88"/>
      <c r="B42" s="88"/>
      <c r="C42" s="88"/>
      <c r="D42" s="88"/>
      <c r="E42" s="88"/>
      <c r="F42" s="88"/>
      <c r="G42" s="89"/>
      <c r="H42" s="90"/>
      <c r="I42" s="90"/>
      <c r="J42" s="90"/>
      <c r="K42" s="90"/>
      <c r="L42" s="90"/>
      <c r="M42" s="90"/>
      <c r="N42" s="90"/>
      <c r="O42" s="91" t="s">
        <v>71</v>
      </c>
      <c r="P42" s="187"/>
      <c r="Q42" s="173"/>
      <c r="R42" s="173"/>
      <c r="S42" s="173"/>
    </row>
    <row r="43" spans="1:19" ht="15">
      <c r="A43" s="172"/>
      <c r="B43" s="172"/>
      <c r="C43" s="172"/>
      <c r="D43" s="172"/>
      <c r="E43" s="172"/>
      <c r="F43" s="172"/>
      <c r="G43" s="89"/>
      <c r="H43" s="89"/>
      <c r="I43" s="89"/>
      <c r="J43" s="89"/>
      <c r="K43" s="89"/>
      <c r="L43" s="89"/>
      <c r="M43" s="89"/>
      <c r="N43" s="89"/>
      <c r="O43" s="92" t="s">
        <v>188</v>
      </c>
      <c r="P43" s="173"/>
      <c r="Q43" s="173"/>
      <c r="R43" s="173"/>
      <c r="S43" s="173"/>
    </row>
    <row r="44" ht="13.5" customHeight="1"/>
    <row r="45" spans="1:20" ht="18.75" customHeight="1">
      <c r="A45" s="14" t="s">
        <v>199</v>
      </c>
      <c r="B45" s="72"/>
      <c r="C45" s="72"/>
      <c r="D45" s="72"/>
      <c r="E45" s="72"/>
      <c r="F45" s="121"/>
      <c r="G45" s="119" t="s">
        <v>196</v>
      </c>
      <c r="H45" s="111"/>
      <c r="I45" s="118"/>
      <c r="J45" s="122"/>
      <c r="K45" s="119" t="s">
        <v>197</v>
      </c>
      <c r="M45" s="89"/>
      <c r="N45" s="123"/>
      <c r="O45" s="120" t="s">
        <v>198</v>
      </c>
      <c r="R45" s="86"/>
      <c r="S45" s="86"/>
      <c r="T45" s="87"/>
    </row>
    <row r="46" spans="1:19" ht="23.25" customHeight="1">
      <c r="A46" s="14" t="s">
        <v>33</v>
      </c>
      <c r="M46" s="174"/>
      <c r="N46" s="174"/>
      <c r="O46" s="174"/>
      <c r="P46" s="174"/>
      <c r="Q46" s="174"/>
      <c r="R46" s="174"/>
      <c r="S46" s="174"/>
    </row>
    <row r="47" spans="1:19" ht="14.25" customHeight="1">
      <c r="A47" s="171"/>
      <c r="B47" s="171"/>
      <c r="C47" s="171"/>
      <c r="D47" s="171"/>
      <c r="E47" s="171"/>
      <c r="F47" s="171"/>
      <c r="G47" s="171"/>
      <c r="H47" s="171"/>
      <c r="I47" s="171"/>
      <c r="J47" s="171"/>
      <c r="K47" s="171"/>
      <c r="L47" s="171"/>
      <c r="M47" s="171"/>
      <c r="N47" s="171"/>
      <c r="O47" s="171"/>
      <c r="P47" s="171"/>
      <c r="Q47" s="171"/>
      <c r="R47" s="171"/>
      <c r="S47" s="171"/>
    </row>
    <row r="48" spans="1:19" ht="8.25" customHeight="1">
      <c r="A48" s="58" t="s">
        <v>200</v>
      </c>
      <c r="B48" s="3"/>
      <c r="C48" s="3"/>
      <c r="D48" s="3"/>
      <c r="E48" s="3"/>
      <c r="F48" s="3"/>
      <c r="G48" s="3"/>
      <c r="H48" s="3"/>
      <c r="I48" s="3"/>
      <c r="J48" s="3"/>
      <c r="K48" s="3"/>
      <c r="L48" s="3"/>
      <c r="M48" s="3"/>
      <c r="N48" s="3"/>
      <c r="O48" s="3"/>
      <c r="P48" s="3"/>
      <c r="Q48" s="3"/>
      <c r="R48" s="107" t="s">
        <v>162</v>
      </c>
      <c r="S48" s="3"/>
    </row>
    <row r="49" spans="1:20" ht="12.75">
      <c r="A49" s="1"/>
      <c r="B49" s="1"/>
      <c r="C49" s="1"/>
      <c r="D49" s="1"/>
      <c r="E49" s="1"/>
      <c r="F49" s="1"/>
      <c r="G49" s="1"/>
      <c r="H49" s="1"/>
      <c r="I49" s="1"/>
      <c r="J49" s="1"/>
      <c r="K49" s="1"/>
      <c r="L49" s="1"/>
      <c r="M49" s="1"/>
      <c r="N49" s="1"/>
      <c r="O49" s="1"/>
      <c r="P49" s="1"/>
      <c r="Q49" s="1"/>
      <c r="R49" s="1"/>
      <c r="S49" s="1"/>
      <c r="T49" t="s">
        <v>0</v>
      </c>
    </row>
    <row r="50" ht="12.75">
      <c r="B50" t="s">
        <v>0</v>
      </c>
    </row>
  </sheetData>
  <sheetProtection password="9A61" sheet="1" selectLockedCells="1"/>
  <mergeCells count="95">
    <mergeCell ref="F12:R12"/>
    <mergeCell ref="G10:R10"/>
    <mergeCell ref="Q21:R21"/>
    <mergeCell ref="P20:R20"/>
    <mergeCell ref="B19:R19"/>
    <mergeCell ref="O18:R18"/>
    <mergeCell ref="G21:N21"/>
    <mergeCell ref="B14:C14"/>
    <mergeCell ref="I15:K15"/>
    <mergeCell ref="M14:O14"/>
    <mergeCell ref="A1:S1"/>
    <mergeCell ref="A2:S2"/>
    <mergeCell ref="P6:R6"/>
    <mergeCell ref="M23:P23"/>
    <mergeCell ref="C6:G6"/>
    <mergeCell ref="H6:M6"/>
    <mergeCell ref="B18:L18"/>
    <mergeCell ref="E20:L20"/>
    <mergeCell ref="B22:S22"/>
    <mergeCell ref="Q23:S23"/>
    <mergeCell ref="E32:I32"/>
    <mergeCell ref="A27:S27"/>
    <mergeCell ref="B26:F26"/>
    <mergeCell ref="P32:S32"/>
    <mergeCell ref="P33:S34"/>
    <mergeCell ref="J33:K34"/>
    <mergeCell ref="M15:O15"/>
    <mergeCell ref="Q15:R15"/>
    <mergeCell ref="I28:K28"/>
    <mergeCell ref="A24:S24"/>
    <mergeCell ref="A25:S25"/>
    <mergeCell ref="P42:S42"/>
    <mergeCell ref="N40:O40"/>
    <mergeCell ref="J36:K36"/>
    <mergeCell ref="P40:S40"/>
    <mergeCell ref="P41:S41"/>
    <mergeCell ref="A7:B7"/>
    <mergeCell ref="A11:E13"/>
    <mergeCell ref="A8:D8"/>
    <mergeCell ref="E8:L8"/>
    <mergeCell ref="A39:D39"/>
    <mergeCell ref="I29:K29"/>
    <mergeCell ref="J32:K32"/>
    <mergeCell ref="A37:D37"/>
    <mergeCell ref="A36:D36"/>
    <mergeCell ref="A38:D38"/>
    <mergeCell ref="A47:S47"/>
    <mergeCell ref="A43:D43"/>
    <mergeCell ref="E43:F43"/>
    <mergeCell ref="P43:S43"/>
    <mergeCell ref="M46:S46"/>
    <mergeCell ref="V8:AN8"/>
    <mergeCell ref="P35:S35"/>
    <mergeCell ref="A32:D32"/>
    <mergeCell ref="N32:O32"/>
    <mergeCell ref="L34:M34"/>
    <mergeCell ref="A6:B6"/>
    <mergeCell ref="A3:S3"/>
    <mergeCell ref="A5:S5"/>
    <mergeCell ref="A4:R4"/>
    <mergeCell ref="P8:S8"/>
    <mergeCell ref="E29:G29"/>
    <mergeCell ref="A29:C29"/>
    <mergeCell ref="A17:S17"/>
    <mergeCell ref="E23:L23"/>
    <mergeCell ref="Q14:S14"/>
    <mergeCell ref="N39:O39"/>
    <mergeCell ref="N37:O37"/>
    <mergeCell ref="P38:S38"/>
    <mergeCell ref="P39:S39"/>
    <mergeCell ref="A41:D41"/>
    <mergeCell ref="A40:D40"/>
    <mergeCell ref="E41:I41"/>
    <mergeCell ref="E38:I38"/>
    <mergeCell ref="E39:I39"/>
    <mergeCell ref="J37:K37"/>
    <mergeCell ref="J38:K38"/>
    <mergeCell ref="P37:S37"/>
    <mergeCell ref="A33:D34"/>
    <mergeCell ref="E33:I34"/>
    <mergeCell ref="N33:O34"/>
    <mergeCell ref="N38:O38"/>
    <mergeCell ref="A35:D35"/>
    <mergeCell ref="N36:O36"/>
    <mergeCell ref="J35:K35"/>
    <mergeCell ref="J39:K39"/>
    <mergeCell ref="P36:S36"/>
    <mergeCell ref="N41:O41"/>
    <mergeCell ref="N35:O35"/>
    <mergeCell ref="E35:I35"/>
    <mergeCell ref="E36:I36"/>
    <mergeCell ref="E37:I37"/>
    <mergeCell ref="E40:I40"/>
    <mergeCell ref="J40:K40"/>
    <mergeCell ref="J41:K41"/>
  </mergeCells>
  <printOptions/>
  <pageMargins left="0.35" right="0.25" top="0.25" bottom="0.25" header="0.5" footer="0.5"/>
  <pageSetup horizontalDpi="300" verticalDpi="300" orientation="portrait" scale="97" r:id="rId4"/>
  <rowBreaks count="1" manualBreakCount="1">
    <brk id="48" max="22" man="1"/>
  </rowBreaks>
  <colBreaks count="1" manualBreakCount="1">
    <brk id="19" max="47" man="1"/>
  </colBreaks>
  <drawing r:id="rId3"/>
  <legacyDrawing r:id="rId2"/>
  <oleObjects>
    <oleObject progId="Word.Document.8" shapeId="2064739" r:id="rId1"/>
  </oleObjects>
</worksheet>
</file>

<file path=xl/worksheets/sheet3.xml><?xml version="1.0" encoding="utf-8"?>
<worksheet xmlns="http://schemas.openxmlformats.org/spreadsheetml/2006/main" xmlns:r="http://schemas.openxmlformats.org/officeDocument/2006/relationships">
  <sheetPr codeName="Sheet6"/>
  <dimension ref="A1:S47"/>
  <sheetViews>
    <sheetView showGridLines="0" zoomScaleSheetLayoutView="100" zoomScalePageLayoutView="0" workbookViewId="0" topLeftCell="A1">
      <selection activeCell="M20" sqref="M20"/>
    </sheetView>
  </sheetViews>
  <sheetFormatPr defaultColWidth="9.140625" defaultRowHeight="12.75"/>
  <cols>
    <col min="1" max="1" width="4.140625" style="4" customWidth="1"/>
    <col min="2" max="2" width="2.57421875" style="4" customWidth="1"/>
    <col min="3" max="3" width="3.7109375" style="4" customWidth="1"/>
    <col min="4" max="4" width="9.00390625" style="4" customWidth="1"/>
    <col min="5" max="5" width="5.7109375" style="4" customWidth="1"/>
    <col min="6" max="6" width="2.8515625" style="4" customWidth="1"/>
    <col min="7" max="7" width="5.57421875" style="4" customWidth="1"/>
    <col min="8" max="8" width="5.8515625" style="4" customWidth="1"/>
    <col min="9" max="9" width="4.140625" style="4" customWidth="1"/>
    <col min="10" max="10" width="4.00390625" style="4" customWidth="1"/>
    <col min="11" max="11" width="5.140625" style="4" customWidth="1"/>
    <col min="12" max="12" width="11.140625" style="4" customWidth="1"/>
    <col min="13" max="13" width="11.00390625" style="4" customWidth="1"/>
    <col min="14" max="15" width="11.140625" style="4" customWidth="1"/>
    <col min="16" max="28" width="4.8515625" style="4" customWidth="1"/>
    <col min="29" max="50" width="3.7109375" style="4" customWidth="1"/>
    <col min="51" max="16384" width="9.140625" style="4" customWidth="1"/>
  </cols>
  <sheetData>
    <row r="1" spans="1:15" ht="18.75">
      <c r="A1" s="198" t="s">
        <v>192</v>
      </c>
      <c r="B1" s="198"/>
      <c r="C1" s="198"/>
      <c r="D1" s="198"/>
      <c r="E1" s="198"/>
      <c r="F1" s="198"/>
      <c r="G1" s="198"/>
      <c r="H1" s="198"/>
      <c r="I1" s="198"/>
      <c r="J1" s="198"/>
      <c r="K1" s="198"/>
      <c r="L1" s="198"/>
      <c r="M1" s="198"/>
      <c r="N1" s="198"/>
      <c r="O1" s="198"/>
    </row>
    <row r="2" spans="1:15" ht="15.75">
      <c r="A2" s="244" t="s">
        <v>75</v>
      </c>
      <c r="B2" s="244"/>
      <c r="C2" s="244"/>
      <c r="D2" s="244"/>
      <c r="E2" s="244"/>
      <c r="F2" s="244"/>
      <c r="G2" s="244"/>
      <c r="H2" s="244"/>
      <c r="I2" s="244"/>
      <c r="J2" s="244"/>
      <c r="K2" s="244"/>
      <c r="L2" s="244"/>
      <c r="M2" s="244"/>
      <c r="N2" s="244"/>
      <c r="O2" s="244"/>
    </row>
    <row r="3" spans="1:15" ht="52.5" customHeight="1">
      <c r="A3" s="245" t="s">
        <v>62</v>
      </c>
      <c r="B3" s="167"/>
      <c r="C3" s="167"/>
      <c r="D3" s="167"/>
      <c r="E3" s="167"/>
      <c r="F3" s="167"/>
      <c r="G3" s="167"/>
      <c r="H3" s="167"/>
      <c r="I3" s="167"/>
      <c r="J3" s="167"/>
      <c r="K3" s="167"/>
      <c r="L3" s="167"/>
      <c r="M3" s="167"/>
      <c r="N3" s="167"/>
      <c r="O3" s="167"/>
    </row>
    <row r="4" ht="6.75" customHeight="1"/>
    <row r="5" spans="1:15" ht="16.5" customHeight="1">
      <c r="A5" s="106" t="s">
        <v>126</v>
      </c>
      <c r="B5" s="45"/>
      <c r="C5" s="45"/>
      <c r="D5" s="45"/>
      <c r="E5" s="45"/>
      <c r="F5" s="45"/>
      <c r="G5" s="45"/>
      <c r="H5" s="45"/>
      <c r="I5" s="18"/>
      <c r="J5" s="168"/>
      <c r="K5" s="168"/>
      <c r="L5" s="168"/>
      <c r="M5" s="168"/>
      <c r="N5" s="168"/>
      <c r="O5" s="168"/>
    </row>
    <row r="6" ht="9.75" customHeight="1">
      <c r="L6" s="5" t="s">
        <v>16</v>
      </c>
    </row>
    <row r="7" ht="6" customHeight="1">
      <c r="M7" s="5"/>
    </row>
    <row r="8" spans="1:15" ht="15" customHeight="1">
      <c r="A8" s="63" t="s">
        <v>127</v>
      </c>
      <c r="H8" s="78" t="s">
        <v>86</v>
      </c>
      <c r="I8" s="103"/>
      <c r="J8" s="103"/>
      <c r="K8" s="103"/>
      <c r="L8" s="103"/>
      <c r="M8" s="70"/>
      <c r="N8" s="104" t="s">
        <v>17</v>
      </c>
      <c r="O8" s="77"/>
    </row>
    <row r="9" spans="1:15" ht="3" customHeight="1">
      <c r="A9" s="69"/>
      <c r="B9" s="70"/>
      <c r="C9" s="70"/>
      <c r="D9" s="70"/>
      <c r="E9" s="70"/>
      <c r="F9" s="70"/>
      <c r="G9" s="70"/>
      <c r="H9" s="71"/>
      <c r="I9" s="72"/>
      <c r="J9" s="72"/>
      <c r="K9" s="72"/>
      <c r="L9" s="72"/>
      <c r="M9" s="70"/>
      <c r="N9" s="74"/>
      <c r="O9" s="72"/>
    </row>
    <row r="10" spans="1:15" ht="16.5" customHeight="1">
      <c r="A10" s="64" t="s">
        <v>128</v>
      </c>
      <c r="B10" s="42"/>
      <c r="C10" s="42"/>
      <c r="D10" s="42"/>
      <c r="E10" s="54" t="s">
        <v>43</v>
      </c>
      <c r="F10" s="24"/>
      <c r="G10" s="55"/>
      <c r="H10" s="55"/>
      <c r="I10" s="55"/>
      <c r="J10" s="24"/>
      <c r="K10" s="24"/>
      <c r="L10" s="56"/>
      <c r="N10" s="62" t="s">
        <v>18</v>
      </c>
      <c r="O10" s="46">
        <f>VLOOKUP(E10,lookups!B5:C11,2,FALSE)</f>
        <v>0</v>
      </c>
    </row>
    <row r="11" spans="1:15" ht="15" customHeight="1">
      <c r="A11" s="65" t="s">
        <v>129</v>
      </c>
      <c r="H11" s="241"/>
      <c r="I11" s="168"/>
      <c r="J11" s="168"/>
      <c r="K11" s="168"/>
      <c r="L11" s="168"/>
      <c r="M11" s="168"/>
      <c r="N11" s="168"/>
      <c r="O11" s="168"/>
    </row>
    <row r="13" spans="1:19" ht="18.75">
      <c r="A13" s="14" t="s">
        <v>61</v>
      </c>
      <c r="M13" s="31" t="s">
        <v>136</v>
      </c>
      <c r="S13" s="4" t="s">
        <v>0</v>
      </c>
    </row>
    <row r="14" spans="1:15" ht="12.75" customHeight="1">
      <c r="A14" s="226" t="s">
        <v>130</v>
      </c>
      <c r="B14" s="227"/>
      <c r="C14" s="227"/>
      <c r="D14" s="227"/>
      <c r="E14" s="227"/>
      <c r="F14" s="227"/>
      <c r="G14" s="227"/>
      <c r="H14" s="227"/>
      <c r="I14" s="227"/>
      <c r="J14" s="227"/>
      <c r="K14" s="228"/>
      <c r="M14" s="224" t="s">
        <v>21</v>
      </c>
      <c r="N14" s="242" t="s">
        <v>12</v>
      </c>
      <c r="O14" s="242" t="s">
        <v>32</v>
      </c>
    </row>
    <row r="15" spans="1:15" ht="12.75">
      <c r="A15" s="229"/>
      <c r="B15" s="230"/>
      <c r="C15" s="230"/>
      <c r="D15" s="230"/>
      <c r="E15" s="230"/>
      <c r="F15" s="230"/>
      <c r="G15" s="230"/>
      <c r="H15" s="230"/>
      <c r="I15" s="230"/>
      <c r="J15" s="230"/>
      <c r="K15" s="231"/>
      <c r="M15" s="225"/>
      <c r="N15" s="243"/>
      <c r="O15" s="243"/>
    </row>
    <row r="16" spans="1:15" ht="14.25" customHeight="1" hidden="1">
      <c r="A16" s="232"/>
      <c r="B16" s="233"/>
      <c r="C16" s="233"/>
      <c r="D16" s="233"/>
      <c r="E16" s="233"/>
      <c r="F16" s="233"/>
      <c r="G16" s="233"/>
      <c r="H16" s="233"/>
      <c r="I16" s="233"/>
      <c r="J16" s="233"/>
      <c r="K16" s="234"/>
      <c r="M16" s="26" t="s">
        <v>41</v>
      </c>
      <c r="N16" s="27">
        <v>0</v>
      </c>
      <c r="O16" s="27">
        <v>0</v>
      </c>
    </row>
    <row r="17" spans="1:15" ht="15">
      <c r="A17" s="235"/>
      <c r="B17" s="236"/>
      <c r="C17" s="236"/>
      <c r="D17" s="236"/>
      <c r="E17" s="236"/>
      <c r="F17" s="236"/>
      <c r="G17" s="236"/>
      <c r="H17" s="236"/>
      <c r="I17" s="236"/>
      <c r="J17" s="236"/>
      <c r="K17" s="237"/>
      <c r="M17" s="6" t="s">
        <v>22</v>
      </c>
      <c r="N17" s="44" t="s">
        <v>74</v>
      </c>
      <c r="O17" s="17">
        <v>0.32</v>
      </c>
    </row>
    <row r="18" spans="1:15" ht="15">
      <c r="A18" s="215" t="s">
        <v>131</v>
      </c>
      <c r="B18" s="215"/>
      <c r="C18" s="215"/>
      <c r="D18" s="215"/>
      <c r="E18" s="40"/>
      <c r="F18" s="212" t="s">
        <v>32</v>
      </c>
      <c r="G18" s="220"/>
      <c r="H18" s="221"/>
      <c r="I18" s="222"/>
      <c r="J18" s="223"/>
      <c r="K18" s="43"/>
      <c r="M18" s="6" t="s">
        <v>23</v>
      </c>
      <c r="N18" s="17">
        <v>3.8</v>
      </c>
      <c r="O18" s="17">
        <v>0.72</v>
      </c>
    </row>
    <row r="19" spans="1:15" ht="16.5">
      <c r="A19" s="238" t="s">
        <v>132</v>
      </c>
      <c r="B19" s="239"/>
      <c r="C19" s="239"/>
      <c r="D19" s="240"/>
      <c r="E19" s="41"/>
      <c r="F19" s="215" t="s">
        <v>19</v>
      </c>
      <c r="G19" s="215"/>
      <c r="H19" s="41"/>
      <c r="I19" s="215" t="s">
        <v>20</v>
      </c>
      <c r="J19" s="215"/>
      <c r="K19" s="41"/>
      <c r="M19" s="6" t="s">
        <v>24</v>
      </c>
      <c r="N19" s="17">
        <v>50</v>
      </c>
      <c r="O19" s="17">
        <v>13</v>
      </c>
    </row>
    <row r="20" spans="1:15" ht="17.25" customHeight="1">
      <c r="A20" s="212" t="s">
        <v>133</v>
      </c>
      <c r="B20" s="213"/>
      <c r="C20" s="213"/>
      <c r="D20" s="214"/>
      <c r="E20" s="75">
        <f>$E$18*(E19)*$O$10</f>
        <v>0</v>
      </c>
      <c r="F20" s="215" t="s">
        <v>134</v>
      </c>
      <c r="G20" s="215"/>
      <c r="H20" s="75">
        <f>$E$18*(H19)*$O$10</f>
        <v>0</v>
      </c>
      <c r="I20" s="215" t="s">
        <v>135</v>
      </c>
      <c r="J20" s="215"/>
      <c r="K20" s="75">
        <f>$E$18*(K19)*$O$10</f>
        <v>0</v>
      </c>
      <c r="M20" s="47" t="s">
        <v>67</v>
      </c>
      <c r="N20" s="37">
        <f>VLOOKUP(M20,lookups!B70:D72,2,FALSE)</f>
        <v>0</v>
      </c>
      <c r="O20" s="37">
        <f>VLOOKUP(M20,lookups!B66:D78,3,FALSE)</f>
        <v>0</v>
      </c>
    </row>
    <row r="21" ht="12.75">
      <c r="M21" s="8" t="s">
        <v>44</v>
      </c>
    </row>
    <row r="22" ht="15" customHeight="1">
      <c r="A22" s="14" t="s">
        <v>35</v>
      </c>
    </row>
    <row r="23" spans="1:15" ht="15.75" customHeight="1">
      <c r="A23" s="20">
        <v>1</v>
      </c>
      <c r="B23" s="216" t="s">
        <v>137</v>
      </c>
      <c r="C23" s="216"/>
      <c r="D23" s="216"/>
      <c r="E23" s="216"/>
      <c r="F23" s="216"/>
      <c r="G23" s="216"/>
      <c r="H23" s="216"/>
      <c r="I23" s="217"/>
      <c r="J23" s="218"/>
      <c r="K23" s="219"/>
      <c r="L23" s="39" t="s">
        <v>41</v>
      </c>
      <c r="M23" s="25" t="s">
        <v>41</v>
      </c>
      <c r="N23" s="25" t="s">
        <v>41</v>
      </c>
      <c r="O23" s="25" t="s">
        <v>41</v>
      </c>
    </row>
    <row r="24" spans="1:15" ht="15" customHeight="1">
      <c r="A24" s="20">
        <v>2</v>
      </c>
      <c r="B24" s="209" t="s">
        <v>138</v>
      </c>
      <c r="C24" s="209"/>
      <c r="D24" s="209"/>
      <c r="E24" s="209"/>
      <c r="F24" s="209"/>
      <c r="G24" s="209"/>
      <c r="H24" s="209"/>
      <c r="I24" s="210"/>
      <c r="J24" s="211" t="s">
        <v>25</v>
      </c>
      <c r="K24" s="211"/>
      <c r="L24" s="48"/>
      <c r="M24" s="48"/>
      <c r="N24" s="48"/>
      <c r="O24" s="48"/>
    </row>
    <row r="25" spans="1:15" ht="15" customHeight="1">
      <c r="A25" s="20">
        <v>3</v>
      </c>
      <c r="B25" s="209" t="s">
        <v>139</v>
      </c>
      <c r="C25" s="210"/>
      <c r="D25" s="210"/>
      <c r="E25" s="210"/>
      <c r="F25" s="210"/>
      <c r="G25" s="210"/>
      <c r="H25" s="210"/>
      <c r="I25" s="210"/>
      <c r="J25" s="211" t="s">
        <v>26</v>
      </c>
      <c r="K25" s="211"/>
      <c r="L25" s="49">
        <f>(VLOOKUP(L23,$M$16:$O$20,3,FALSE))*L24</f>
        <v>0</v>
      </c>
      <c r="M25" s="49">
        <f>(VLOOKUP(M23,$M$16:$O$20,3,FALSE))*M24</f>
        <v>0</v>
      </c>
      <c r="N25" s="49">
        <f>(VLOOKUP(N23,$M$16:$O$20,3,FALSE))*N24</f>
        <v>0</v>
      </c>
      <c r="O25" s="49">
        <f>(VLOOKUP(O23,M16:$O$20,3,FALSE))*O24</f>
        <v>0</v>
      </c>
    </row>
    <row r="26" spans="1:15" ht="15" customHeight="1">
      <c r="A26" s="20">
        <v>4</v>
      </c>
      <c r="B26" s="209" t="s">
        <v>140</v>
      </c>
      <c r="C26" s="209"/>
      <c r="D26" s="209"/>
      <c r="E26" s="209"/>
      <c r="F26" s="209"/>
      <c r="G26" s="209"/>
      <c r="H26" s="209"/>
      <c r="I26" s="210"/>
      <c r="J26" s="211" t="s">
        <v>26</v>
      </c>
      <c r="K26" s="211"/>
      <c r="L26" s="50">
        <f>(VLOOKUP(L23,$M$16:$O$20,2,FALSE))*L24</f>
        <v>0</v>
      </c>
      <c r="M26" s="50">
        <f>(VLOOKUP(M23,$M$16:$O$20,2,FALSE))*M24</f>
        <v>0</v>
      </c>
      <c r="N26" s="50">
        <f>(VLOOKUP(N23,$M$16:$O$20,2,FALSE))*N24</f>
        <v>0</v>
      </c>
      <c r="O26" s="50">
        <f>(VLOOKUP(O23,$M$16:$O$20,2,FALSE))*O24</f>
        <v>0</v>
      </c>
    </row>
    <row r="27" spans="1:15" ht="15" customHeight="1">
      <c r="A27" s="20" t="s">
        <v>45</v>
      </c>
      <c r="B27" s="209" t="s">
        <v>141</v>
      </c>
      <c r="C27" s="209"/>
      <c r="D27" s="209"/>
      <c r="E27" s="209"/>
      <c r="F27" s="209"/>
      <c r="G27" s="209"/>
      <c r="H27" s="209"/>
      <c r="I27" s="210"/>
      <c r="J27" s="211" t="s">
        <v>26</v>
      </c>
      <c r="K27" s="211"/>
      <c r="L27" s="61"/>
      <c r="M27" s="37">
        <f>IF(OR(M23="Corn",M23="Corn Silage",M23="Oat and Straw"),IF(L23="Soybean",IF(L24&gt;50,50,L24),IF(L23="Alfalfa",100,IF(L23=2,0,))),0)</f>
        <v>0</v>
      </c>
      <c r="N27" s="46">
        <f>IF(OR(N23="corn",N23="corn silage",N23="Oat and Straw"),IF(M23="soybean",IF(M24&gt;50,50,M24),IF(M23="alfalfa",100,IF(OR(M23="corn",M23="Corn Silage",M23="Oat and Straw"),0,)))+IF(AND(OR(N23="corn",N23="corn silage",N23="Oat and Straw"),(OR(M23="corn",M23="corn silage",M23="Oat and Straw")),L23="alfalfa"),30,0),0)</f>
        <v>0</v>
      </c>
      <c r="O27" s="46">
        <f>IF(OR(O23="corn",O23="corn silage",O23="Oat and Straw"),IF(N23="soybean",IF(N24&gt;50,50,N24),IF(N23="alfalfa",100,IF(OR(N23="corn",N23="corn silage",N23="Oat and Straw"),0,)))+IF(AND(OR(O23="corn",O23="Corn Silage",O23="Oat and Straw"),(OR(N23="corn",N23="corn silage",N23="Oat and Straw")),M23="alfalfa"),30,0),0)</f>
        <v>0</v>
      </c>
    </row>
    <row r="28" spans="1:15" ht="15" customHeight="1">
      <c r="A28" s="20" t="s">
        <v>46</v>
      </c>
      <c r="B28" s="209" t="s">
        <v>142</v>
      </c>
      <c r="C28" s="209"/>
      <c r="D28" s="209"/>
      <c r="E28" s="209"/>
      <c r="F28" s="209"/>
      <c r="G28" s="209"/>
      <c r="H28" s="209"/>
      <c r="I28" s="210"/>
      <c r="J28" s="211" t="s">
        <v>26</v>
      </c>
      <c r="K28" s="211"/>
      <c r="L28" s="48"/>
      <c r="M28" s="48"/>
      <c r="N28" s="48"/>
      <c r="O28" s="48"/>
    </row>
    <row r="29" spans="1:15" ht="15" customHeight="1">
      <c r="A29" s="20" t="s">
        <v>47</v>
      </c>
      <c r="B29" s="209" t="s">
        <v>143</v>
      </c>
      <c r="C29" s="209"/>
      <c r="D29" s="209"/>
      <c r="E29" s="209"/>
      <c r="F29" s="209"/>
      <c r="G29" s="209"/>
      <c r="H29" s="209"/>
      <c r="I29" s="210"/>
      <c r="J29" s="211" t="s">
        <v>26</v>
      </c>
      <c r="K29" s="211"/>
      <c r="L29" s="48"/>
      <c r="M29" s="49">
        <f>L41*$H$20</f>
        <v>0</v>
      </c>
      <c r="N29" s="60">
        <f>M41*$H$20+L41*$K$20</f>
        <v>0</v>
      </c>
      <c r="O29" s="60">
        <f>N41*$H$20+M41*$K$20</f>
        <v>0</v>
      </c>
    </row>
    <row r="30" spans="1:15" ht="15" customHeight="1">
      <c r="A30" s="20">
        <v>6</v>
      </c>
      <c r="B30" s="209" t="s">
        <v>144</v>
      </c>
      <c r="C30" s="209"/>
      <c r="D30" s="209"/>
      <c r="E30" s="209"/>
      <c r="F30" s="209"/>
      <c r="G30" s="209"/>
      <c r="H30" s="209"/>
      <c r="I30" s="210"/>
      <c r="J30" s="211" t="s">
        <v>26</v>
      </c>
      <c r="K30" s="211"/>
      <c r="L30" s="50">
        <f>L26-L27-L28-L29</f>
        <v>0</v>
      </c>
      <c r="M30" s="50">
        <f>M26-M27-M28-M29</f>
        <v>0</v>
      </c>
      <c r="N30" s="50">
        <f>N26-N27-N28-N29</f>
        <v>0</v>
      </c>
      <c r="O30" s="50">
        <f>O26-O27-O28-O29</f>
        <v>0</v>
      </c>
    </row>
    <row r="31" spans="1:15" ht="15" customHeight="1">
      <c r="A31" s="20">
        <v>7</v>
      </c>
      <c r="B31" s="209" t="s">
        <v>145</v>
      </c>
      <c r="C31" s="209"/>
      <c r="D31" s="209"/>
      <c r="E31" s="209"/>
      <c r="F31" s="209"/>
      <c r="G31" s="209"/>
      <c r="H31" s="209"/>
      <c r="I31" s="210"/>
      <c r="J31" s="211" t="s">
        <v>72</v>
      </c>
      <c r="K31" s="211"/>
      <c r="L31" s="49" t="e">
        <f>(L30/$E$20)</f>
        <v>#DIV/0!</v>
      </c>
      <c r="M31" s="49" t="e">
        <f>(M30/$E$20)</f>
        <v>#DIV/0!</v>
      </c>
      <c r="N31" s="49" t="e">
        <f>(N30/$E$20)</f>
        <v>#DIV/0!</v>
      </c>
      <c r="O31" s="49" t="e">
        <f>(O30/$E$20)</f>
        <v>#DIV/0!</v>
      </c>
    </row>
    <row r="32" spans="1:15" ht="15.75" customHeight="1">
      <c r="A32" s="20">
        <v>8</v>
      </c>
      <c r="B32" s="209" t="s">
        <v>146</v>
      </c>
      <c r="C32" s="209"/>
      <c r="D32" s="209"/>
      <c r="E32" s="209"/>
      <c r="F32" s="209"/>
      <c r="G32" s="209"/>
      <c r="H32" s="209"/>
      <c r="I32" s="210"/>
      <c r="J32" s="211" t="s">
        <v>26</v>
      </c>
      <c r="K32" s="211"/>
      <c r="L32" s="50" t="e">
        <f>(L31*$I$18)</f>
        <v>#DIV/0!</v>
      </c>
      <c r="M32" s="50" t="e">
        <f>M31*$I$18</f>
        <v>#DIV/0!</v>
      </c>
      <c r="N32" s="50" t="e">
        <f>N31*$I$18</f>
        <v>#DIV/0!</v>
      </c>
      <c r="O32" s="50" t="e">
        <f>O31*$I$18</f>
        <v>#DIV/0!</v>
      </c>
    </row>
    <row r="34" ht="15" customHeight="1">
      <c r="A34" s="14" t="s">
        <v>42</v>
      </c>
    </row>
    <row r="35" spans="1:15" ht="15" customHeight="1">
      <c r="A35" s="20">
        <v>9</v>
      </c>
      <c r="B35" s="209" t="s">
        <v>147</v>
      </c>
      <c r="C35" s="210"/>
      <c r="D35" s="210"/>
      <c r="E35" s="210"/>
      <c r="F35" s="210"/>
      <c r="G35" s="210"/>
      <c r="H35" s="210"/>
      <c r="I35" s="210"/>
      <c r="J35" s="211" t="s">
        <v>26</v>
      </c>
      <c r="K35" s="211"/>
      <c r="L35" s="48"/>
      <c r="M35" s="48"/>
      <c r="N35" s="48"/>
      <c r="O35" s="48"/>
    </row>
    <row r="36" spans="1:15" ht="15" customHeight="1">
      <c r="A36" s="20">
        <v>10</v>
      </c>
      <c r="B36" s="209" t="s">
        <v>148</v>
      </c>
      <c r="C36" s="210"/>
      <c r="D36" s="210"/>
      <c r="E36" s="210"/>
      <c r="F36" s="210"/>
      <c r="G36" s="210"/>
      <c r="H36" s="210"/>
      <c r="I36" s="210"/>
      <c r="J36" s="211" t="s">
        <v>72</v>
      </c>
      <c r="K36" s="211"/>
      <c r="L36" s="49" t="e">
        <f>(((L25-L35)/$I$18))</f>
        <v>#DIV/0!</v>
      </c>
      <c r="M36" s="49" t="e">
        <f>(((M25-M35)/$I$18))</f>
        <v>#DIV/0!</v>
      </c>
      <c r="N36" s="49" t="e">
        <f>(((N25-N35)/$I$18))</f>
        <v>#DIV/0!</v>
      </c>
      <c r="O36" s="49" t="e">
        <f>(((O25-O35)/$I$18))</f>
        <v>#DIV/0!</v>
      </c>
    </row>
    <row r="37" spans="1:15" ht="15" customHeight="1">
      <c r="A37" s="20">
        <v>11</v>
      </c>
      <c r="B37" s="209" t="s">
        <v>149</v>
      </c>
      <c r="C37" s="210"/>
      <c r="D37" s="210"/>
      <c r="E37" s="210"/>
      <c r="F37" s="210"/>
      <c r="G37" s="210"/>
      <c r="H37" s="210"/>
      <c r="I37" s="210"/>
      <c r="J37" s="211" t="s">
        <v>72</v>
      </c>
      <c r="K37" s="211"/>
      <c r="L37" s="61">
        <v>4</v>
      </c>
      <c r="M37" s="61"/>
      <c r="N37" s="61"/>
      <c r="O37" s="61"/>
    </row>
    <row r="38" spans="1:15" ht="18">
      <c r="A38" s="20">
        <v>12</v>
      </c>
      <c r="B38" s="209" t="s">
        <v>150</v>
      </c>
      <c r="C38" s="210"/>
      <c r="D38" s="210"/>
      <c r="E38" s="210"/>
      <c r="F38" s="210"/>
      <c r="G38" s="210"/>
      <c r="H38" s="210"/>
      <c r="I38" s="210"/>
      <c r="J38" s="211" t="s">
        <v>26</v>
      </c>
      <c r="K38" s="211"/>
      <c r="L38" s="51">
        <f>L37*$E$20</f>
        <v>0</v>
      </c>
      <c r="M38" s="51">
        <f>M37*$E$20</f>
        <v>0</v>
      </c>
      <c r="N38" s="51">
        <f>N37*$E$20</f>
        <v>0</v>
      </c>
      <c r="O38" s="51">
        <f>O37*$E$20</f>
        <v>0</v>
      </c>
    </row>
    <row r="39" spans="1:15" ht="15">
      <c r="A39" s="28"/>
      <c r="B39" s="29"/>
      <c r="C39" s="15"/>
      <c r="D39" s="15"/>
      <c r="E39" s="15"/>
      <c r="F39" s="15"/>
      <c r="G39" s="15"/>
      <c r="H39" s="15"/>
      <c r="I39" s="15"/>
      <c r="J39" s="30"/>
      <c r="K39" s="30"/>
      <c r="L39" s="32"/>
      <c r="M39" s="32"/>
      <c r="N39" s="32"/>
      <c r="O39" s="32"/>
    </row>
    <row r="40" spans="1:15" ht="15" customHeight="1">
      <c r="A40" s="31" t="s">
        <v>60</v>
      </c>
      <c r="B40" s="13"/>
      <c r="C40" s="13"/>
      <c r="D40" s="13"/>
      <c r="E40" s="13"/>
      <c r="F40" s="13"/>
      <c r="G40" s="13"/>
      <c r="H40" s="13"/>
      <c r="I40" s="13"/>
      <c r="L40" s="7"/>
      <c r="M40" s="7"/>
      <c r="N40" s="7"/>
      <c r="O40" s="7"/>
    </row>
    <row r="41" spans="1:15" ht="18">
      <c r="A41" s="20">
        <v>13</v>
      </c>
      <c r="B41" s="209" t="s">
        <v>151</v>
      </c>
      <c r="C41" s="210"/>
      <c r="D41" s="210"/>
      <c r="E41" s="210"/>
      <c r="F41" s="210"/>
      <c r="G41" s="210"/>
      <c r="H41" s="210"/>
      <c r="I41" s="210"/>
      <c r="J41" s="211" t="s">
        <v>72</v>
      </c>
      <c r="K41" s="211"/>
      <c r="L41" s="48"/>
      <c r="M41" s="48"/>
      <c r="N41" s="48"/>
      <c r="O41" s="48"/>
    </row>
    <row r="42" spans="1:13" ht="12.75">
      <c r="A42" s="66"/>
      <c r="B42" s="66"/>
      <c r="C42" s="66"/>
      <c r="D42" s="66"/>
      <c r="E42" s="66"/>
      <c r="M42" s="4" t="s">
        <v>0</v>
      </c>
    </row>
    <row r="43" spans="1:13" ht="12.75">
      <c r="A43" s="9" t="s">
        <v>27</v>
      </c>
      <c r="B43" s="67"/>
      <c r="C43" s="67"/>
      <c r="D43" s="67"/>
      <c r="E43" s="67"/>
      <c r="F43" s="67"/>
      <c r="G43" s="8"/>
      <c r="H43" s="8"/>
      <c r="I43" s="8"/>
      <c r="J43" s="8"/>
      <c r="K43" s="8"/>
      <c r="L43" s="8"/>
      <c r="M43" s="8"/>
    </row>
    <row r="44" spans="1:13" ht="12.75">
      <c r="A44" s="4" t="s">
        <v>28</v>
      </c>
      <c r="B44" s="8"/>
      <c r="C44" s="8"/>
      <c r="D44" s="8"/>
      <c r="E44" s="8"/>
      <c r="F44" s="8"/>
      <c r="G44" s="8"/>
      <c r="H44" s="8"/>
      <c r="I44" s="8"/>
      <c r="J44" s="8"/>
      <c r="K44" s="8"/>
      <c r="L44" s="8"/>
      <c r="M44" s="8"/>
    </row>
    <row r="45" spans="1:13" ht="12.75">
      <c r="A45" s="4" t="s">
        <v>68</v>
      </c>
      <c r="B45" s="8"/>
      <c r="C45" s="8"/>
      <c r="D45" s="8"/>
      <c r="E45" s="8"/>
      <c r="F45" s="8"/>
      <c r="G45" s="8"/>
      <c r="H45" s="8"/>
      <c r="I45" s="8"/>
      <c r="J45" s="8"/>
      <c r="K45" s="8"/>
      <c r="L45" s="8"/>
      <c r="M45" s="8"/>
    </row>
    <row r="46" spans="1:15" ht="12.75">
      <c r="A46" s="4" t="s">
        <v>194</v>
      </c>
      <c r="B46" s="8"/>
      <c r="C46" s="8"/>
      <c r="D46" s="8"/>
      <c r="E46" s="8"/>
      <c r="F46" s="8"/>
      <c r="G46" s="8"/>
      <c r="H46" s="8"/>
      <c r="I46" s="8"/>
      <c r="J46" s="8"/>
      <c r="K46" s="8"/>
      <c r="N46" s="8"/>
      <c r="O46" s="8"/>
    </row>
    <row r="47" spans="1:15" ht="12.75">
      <c r="A47" s="4" t="s">
        <v>195</v>
      </c>
      <c r="N47" s="8"/>
      <c r="O47" s="8"/>
    </row>
  </sheetData>
  <sheetProtection password="9A61" sheet="1" selectLockedCells="1"/>
  <mergeCells count="48">
    <mergeCell ref="H11:O11"/>
    <mergeCell ref="N14:N15"/>
    <mergeCell ref="O14:O15"/>
    <mergeCell ref="A1:O1"/>
    <mergeCell ref="A2:O2"/>
    <mergeCell ref="A3:O3"/>
    <mergeCell ref="J5:O5"/>
    <mergeCell ref="A18:D18"/>
    <mergeCell ref="F18:H18"/>
    <mergeCell ref="I18:J18"/>
    <mergeCell ref="M14:M15"/>
    <mergeCell ref="A14:K17"/>
    <mergeCell ref="A19:D19"/>
    <mergeCell ref="F19:G19"/>
    <mergeCell ref="I19:J19"/>
    <mergeCell ref="A20:D20"/>
    <mergeCell ref="F20:G20"/>
    <mergeCell ref="I20:J20"/>
    <mergeCell ref="B23:I23"/>
    <mergeCell ref="J23:K23"/>
    <mergeCell ref="B24:I24"/>
    <mergeCell ref="J24:K24"/>
    <mergeCell ref="B25:I25"/>
    <mergeCell ref="J25:K25"/>
    <mergeCell ref="B26:I26"/>
    <mergeCell ref="J26:K26"/>
    <mergeCell ref="B27:I27"/>
    <mergeCell ref="J27:K27"/>
    <mergeCell ref="B28:I28"/>
    <mergeCell ref="J28:K28"/>
    <mergeCell ref="B29:I29"/>
    <mergeCell ref="J29:K29"/>
    <mergeCell ref="B30:I30"/>
    <mergeCell ref="J30:K30"/>
    <mergeCell ref="B31:I31"/>
    <mergeCell ref="J31:K31"/>
    <mergeCell ref="B32:I32"/>
    <mergeCell ref="J32:K32"/>
    <mergeCell ref="B35:I35"/>
    <mergeCell ref="J35:K35"/>
    <mergeCell ref="B36:I36"/>
    <mergeCell ref="J36:K36"/>
    <mergeCell ref="B41:I41"/>
    <mergeCell ref="J41:K41"/>
    <mergeCell ref="B37:I37"/>
    <mergeCell ref="J37:K37"/>
    <mergeCell ref="B38:I38"/>
    <mergeCell ref="J38:K38"/>
  </mergeCells>
  <printOptions verticalCentered="1"/>
  <pageMargins left="0.6" right="0.3" top="0.75" bottom="0.75" header="0.5" footer="0"/>
  <pageSetup horizontalDpi="300" verticalDpi="300" orientation="portrait" r:id="rId5"/>
  <drawing r:id="rId4"/>
  <legacyDrawing r:id="rId3"/>
  <oleObjects>
    <oleObject progId="Word.Document.8" shapeId="737072" r:id="rId1"/>
    <oleObject progId="Word.Document.8" shapeId="1251309" r:id="rId2"/>
  </oleObjects>
</worksheet>
</file>

<file path=xl/worksheets/sheet4.xml><?xml version="1.0" encoding="utf-8"?>
<worksheet xmlns="http://schemas.openxmlformats.org/spreadsheetml/2006/main" xmlns:r="http://schemas.openxmlformats.org/officeDocument/2006/relationships">
  <sheetPr codeName="Sheet2"/>
  <dimension ref="A1:S47"/>
  <sheetViews>
    <sheetView showGridLines="0" zoomScaleSheetLayoutView="100" zoomScalePageLayoutView="0" workbookViewId="0" topLeftCell="A1">
      <selection activeCell="L24" sqref="L24"/>
    </sheetView>
  </sheetViews>
  <sheetFormatPr defaultColWidth="9.140625" defaultRowHeight="12.75"/>
  <cols>
    <col min="1" max="1" width="4.140625" style="4" customWidth="1"/>
    <col min="2" max="2" width="2.57421875" style="4" customWidth="1"/>
    <col min="3" max="3" width="3.7109375" style="4" customWidth="1"/>
    <col min="4" max="4" width="9.00390625" style="4" customWidth="1"/>
    <col min="5" max="5" width="5.7109375" style="4" customWidth="1"/>
    <col min="6" max="6" width="2.8515625" style="4" customWidth="1"/>
    <col min="7" max="7" width="5.57421875" style="4" customWidth="1"/>
    <col min="8" max="8" width="5.8515625" style="4" customWidth="1"/>
    <col min="9" max="9" width="4.140625" style="4" customWidth="1"/>
    <col min="10" max="10" width="4.00390625" style="4" customWidth="1"/>
    <col min="11" max="11" width="5.140625" style="4" customWidth="1"/>
    <col min="12" max="12" width="11.140625" style="4" customWidth="1"/>
    <col min="13" max="13" width="11.00390625" style="4" customWidth="1"/>
    <col min="14" max="15" width="11.140625" style="4" customWidth="1"/>
    <col min="16" max="28" width="4.8515625" style="4" customWidth="1"/>
    <col min="29" max="50" width="3.7109375" style="4" customWidth="1"/>
    <col min="51" max="16384" width="9.140625" style="4" customWidth="1"/>
  </cols>
  <sheetData>
    <row r="1" spans="1:15" ht="18.75">
      <c r="A1" s="198" t="s">
        <v>191</v>
      </c>
      <c r="B1" s="198"/>
      <c r="C1" s="198"/>
      <c r="D1" s="198"/>
      <c r="E1" s="198"/>
      <c r="F1" s="198"/>
      <c r="G1" s="198"/>
      <c r="H1" s="198"/>
      <c r="I1" s="198"/>
      <c r="J1" s="198"/>
      <c r="K1" s="198"/>
      <c r="L1" s="198"/>
      <c r="M1" s="198"/>
      <c r="N1" s="198"/>
      <c r="O1" s="198"/>
    </row>
    <row r="2" spans="1:15" ht="15.75">
      <c r="A2" s="59"/>
      <c r="B2" s="244" t="s">
        <v>79</v>
      </c>
      <c r="C2" s="244"/>
      <c r="D2" s="244"/>
      <c r="E2" s="244"/>
      <c r="F2" s="244"/>
      <c r="G2" s="244"/>
      <c r="H2" s="244"/>
      <c r="I2" s="244"/>
      <c r="J2" s="244"/>
      <c r="K2" s="244"/>
      <c r="L2" s="244"/>
      <c r="M2" s="244"/>
      <c r="N2" s="244"/>
      <c r="O2" s="244"/>
    </row>
    <row r="3" spans="1:15" ht="52.5" customHeight="1">
      <c r="A3" s="245" t="s">
        <v>62</v>
      </c>
      <c r="B3" s="167"/>
      <c r="C3" s="167"/>
      <c r="D3" s="167"/>
      <c r="E3" s="167"/>
      <c r="F3" s="167"/>
      <c r="G3" s="167"/>
      <c r="H3" s="167"/>
      <c r="I3" s="167"/>
      <c r="J3" s="167"/>
      <c r="K3" s="167"/>
      <c r="L3" s="167"/>
      <c r="M3" s="167"/>
      <c r="N3" s="167"/>
      <c r="O3" s="167"/>
    </row>
    <row r="4" ht="6.75" customHeight="1"/>
    <row r="5" spans="1:15" ht="21.75">
      <c r="A5" s="106" t="s">
        <v>126</v>
      </c>
      <c r="B5" s="45"/>
      <c r="C5" s="45"/>
      <c r="D5" s="45"/>
      <c r="E5" s="45"/>
      <c r="F5" s="45"/>
      <c r="G5" s="45"/>
      <c r="H5" s="45"/>
      <c r="I5" s="45"/>
      <c r="J5" s="246"/>
      <c r="K5" s="247"/>
      <c r="L5" s="247"/>
      <c r="M5" s="247"/>
      <c r="N5" s="247"/>
      <c r="O5" s="247"/>
    </row>
    <row r="6" ht="9.75" customHeight="1">
      <c r="L6" s="5" t="s">
        <v>16</v>
      </c>
    </row>
    <row r="7" ht="5.25" customHeight="1">
      <c r="M7" s="5"/>
    </row>
    <row r="8" spans="1:15" ht="15" customHeight="1">
      <c r="A8" s="63" t="s">
        <v>127</v>
      </c>
      <c r="G8" s="70"/>
      <c r="H8" s="78" t="s">
        <v>86</v>
      </c>
      <c r="I8" s="103"/>
      <c r="J8" s="103"/>
      <c r="K8" s="103"/>
      <c r="L8" s="103"/>
      <c r="M8" s="70"/>
      <c r="N8" s="62" t="s">
        <v>17</v>
      </c>
      <c r="O8" s="77"/>
    </row>
    <row r="9" spans="1:15" ht="5.25" customHeight="1">
      <c r="A9" s="69"/>
      <c r="B9" s="70"/>
      <c r="C9" s="70"/>
      <c r="D9" s="70"/>
      <c r="E9" s="70"/>
      <c r="F9" s="70"/>
      <c r="G9" s="70"/>
      <c r="H9" s="71"/>
      <c r="I9" s="72"/>
      <c r="J9" s="72"/>
      <c r="K9" s="72"/>
      <c r="L9" s="72"/>
      <c r="M9" s="73"/>
      <c r="N9" s="74"/>
      <c r="O9" s="72"/>
    </row>
    <row r="10" spans="1:15" ht="16.5" customHeight="1">
      <c r="A10" s="64" t="s">
        <v>128</v>
      </c>
      <c r="B10" s="42"/>
      <c r="C10" s="42"/>
      <c r="D10" s="42"/>
      <c r="E10" s="68" t="s">
        <v>43</v>
      </c>
      <c r="F10" s="24"/>
      <c r="G10" s="55"/>
      <c r="H10" s="55"/>
      <c r="I10" s="55"/>
      <c r="J10" s="24"/>
      <c r="K10" s="24"/>
      <c r="L10" s="56"/>
      <c r="N10" s="62" t="s">
        <v>18</v>
      </c>
      <c r="O10" s="46">
        <f>VLOOKUP(E10,lookups!B5:C11,2,FALSE)</f>
        <v>0</v>
      </c>
    </row>
    <row r="11" spans="1:15" ht="15" customHeight="1">
      <c r="A11" s="63" t="s">
        <v>152</v>
      </c>
      <c r="H11" s="241"/>
      <c r="I11" s="168"/>
      <c r="J11" s="168"/>
      <c r="K11" s="168"/>
      <c r="L11" s="168"/>
      <c r="M11" s="168"/>
      <c r="N11" s="168"/>
      <c r="O11" s="168"/>
    </row>
    <row r="12" spans="1:15" ht="15" customHeight="1">
      <c r="A12" s="23"/>
      <c r="H12" s="9"/>
      <c r="I12" s="18"/>
      <c r="J12" s="18"/>
      <c r="K12" s="18"/>
      <c r="L12" s="18"/>
      <c r="M12" s="18"/>
      <c r="N12" s="18"/>
      <c r="O12" s="18"/>
    </row>
    <row r="13" spans="1:19" ht="18.75">
      <c r="A13" s="14" t="s">
        <v>61</v>
      </c>
      <c r="M13" s="31" t="s">
        <v>136</v>
      </c>
      <c r="S13" s="4" t="s">
        <v>0</v>
      </c>
    </row>
    <row r="14" spans="1:15" ht="12.75" customHeight="1">
      <c r="A14" s="226" t="s">
        <v>130</v>
      </c>
      <c r="B14" s="227"/>
      <c r="C14" s="227"/>
      <c r="D14" s="227"/>
      <c r="E14" s="227"/>
      <c r="F14" s="227"/>
      <c r="G14" s="227"/>
      <c r="H14" s="227"/>
      <c r="I14" s="227"/>
      <c r="J14" s="227"/>
      <c r="K14" s="228"/>
      <c r="M14" s="224" t="s">
        <v>21</v>
      </c>
      <c r="N14" s="242" t="s">
        <v>12</v>
      </c>
      <c r="O14" s="242" t="s">
        <v>32</v>
      </c>
    </row>
    <row r="15" spans="1:15" ht="12.75">
      <c r="A15" s="229"/>
      <c r="B15" s="230"/>
      <c r="C15" s="230"/>
      <c r="D15" s="230"/>
      <c r="E15" s="230"/>
      <c r="F15" s="230"/>
      <c r="G15" s="230"/>
      <c r="H15" s="230"/>
      <c r="I15" s="230"/>
      <c r="J15" s="230"/>
      <c r="K15" s="231"/>
      <c r="M15" s="225"/>
      <c r="N15" s="243"/>
      <c r="O15" s="243"/>
    </row>
    <row r="16" spans="1:15" ht="14.25" customHeight="1" hidden="1">
      <c r="A16" s="232"/>
      <c r="B16" s="233"/>
      <c r="C16" s="233"/>
      <c r="D16" s="233"/>
      <c r="E16" s="233"/>
      <c r="F16" s="233"/>
      <c r="G16" s="233"/>
      <c r="H16" s="233"/>
      <c r="I16" s="233"/>
      <c r="J16" s="233"/>
      <c r="K16" s="234"/>
      <c r="M16" s="26" t="s">
        <v>41</v>
      </c>
      <c r="N16" s="27">
        <v>0</v>
      </c>
      <c r="O16" s="27">
        <v>0</v>
      </c>
    </row>
    <row r="17" spans="1:15" ht="15">
      <c r="A17" s="235"/>
      <c r="B17" s="236"/>
      <c r="C17" s="236"/>
      <c r="D17" s="236"/>
      <c r="E17" s="236"/>
      <c r="F17" s="236"/>
      <c r="G17" s="236"/>
      <c r="H17" s="236"/>
      <c r="I17" s="236"/>
      <c r="J17" s="236"/>
      <c r="K17" s="237"/>
      <c r="M17" s="6" t="s">
        <v>22</v>
      </c>
      <c r="N17" s="44" t="s">
        <v>74</v>
      </c>
      <c r="O17" s="17">
        <v>0.32</v>
      </c>
    </row>
    <row r="18" spans="1:15" ht="15">
      <c r="A18" s="215" t="s">
        <v>131</v>
      </c>
      <c r="B18" s="215"/>
      <c r="C18" s="215"/>
      <c r="D18" s="215"/>
      <c r="E18" s="40"/>
      <c r="F18" s="212" t="s">
        <v>32</v>
      </c>
      <c r="G18" s="220"/>
      <c r="H18" s="221"/>
      <c r="I18" s="222"/>
      <c r="J18" s="223"/>
      <c r="K18" s="43"/>
      <c r="M18" s="6" t="s">
        <v>23</v>
      </c>
      <c r="N18" s="17">
        <v>3.8</v>
      </c>
      <c r="O18" s="17">
        <v>0.72</v>
      </c>
    </row>
    <row r="19" spans="1:15" ht="16.5">
      <c r="A19" s="212" t="s">
        <v>153</v>
      </c>
      <c r="B19" s="213"/>
      <c r="C19" s="213"/>
      <c r="D19" s="214"/>
      <c r="E19" s="41"/>
      <c r="F19" s="215" t="s">
        <v>19</v>
      </c>
      <c r="G19" s="215"/>
      <c r="H19" s="41"/>
      <c r="I19" s="215" t="s">
        <v>20</v>
      </c>
      <c r="J19" s="215"/>
      <c r="K19" s="41"/>
      <c r="M19" s="6" t="s">
        <v>24</v>
      </c>
      <c r="N19" s="17">
        <v>50</v>
      </c>
      <c r="O19" s="17">
        <v>13</v>
      </c>
    </row>
    <row r="20" spans="1:15" ht="17.25" customHeight="1">
      <c r="A20" s="212" t="s">
        <v>133</v>
      </c>
      <c r="B20" s="213"/>
      <c r="C20" s="213"/>
      <c r="D20" s="214"/>
      <c r="E20" s="75">
        <f>$E$18*(E19)*$O$10</f>
        <v>0</v>
      </c>
      <c r="F20" s="215" t="s">
        <v>134</v>
      </c>
      <c r="G20" s="215"/>
      <c r="H20" s="75">
        <f>$E$18*(H19)*$O$10</f>
        <v>0</v>
      </c>
      <c r="I20" s="215" t="s">
        <v>135</v>
      </c>
      <c r="J20" s="215"/>
      <c r="K20" s="75">
        <f>$E$18*(K19)*$O$10</f>
        <v>0</v>
      </c>
      <c r="M20" s="47" t="s">
        <v>67</v>
      </c>
      <c r="N20" s="37">
        <f>VLOOKUP(M20,lookups!B66:D78,2,FALSE)</f>
        <v>0</v>
      </c>
      <c r="O20" s="37">
        <f>VLOOKUP(M20,lookups!B66:D78,3,FALSE)</f>
        <v>0</v>
      </c>
    </row>
    <row r="21" ht="12.75">
      <c r="M21" s="8" t="s">
        <v>44</v>
      </c>
    </row>
    <row r="22" ht="15" customHeight="1">
      <c r="A22" s="14" t="s">
        <v>35</v>
      </c>
    </row>
    <row r="23" spans="1:15" ht="15.75" customHeight="1">
      <c r="A23" s="20">
        <v>1</v>
      </c>
      <c r="B23" s="216" t="s">
        <v>137</v>
      </c>
      <c r="C23" s="216"/>
      <c r="D23" s="216"/>
      <c r="E23" s="216"/>
      <c r="F23" s="216"/>
      <c r="G23" s="216"/>
      <c r="H23" s="216"/>
      <c r="I23" s="217"/>
      <c r="J23" s="218"/>
      <c r="K23" s="219"/>
      <c r="L23" s="39" t="s">
        <v>41</v>
      </c>
      <c r="M23" s="25" t="s">
        <v>41</v>
      </c>
      <c r="N23" s="25" t="s">
        <v>41</v>
      </c>
      <c r="O23" s="25" t="s">
        <v>41</v>
      </c>
    </row>
    <row r="24" spans="1:15" ht="15" customHeight="1">
      <c r="A24" s="20">
        <v>2</v>
      </c>
      <c r="B24" s="209" t="s">
        <v>138</v>
      </c>
      <c r="C24" s="209"/>
      <c r="D24" s="209"/>
      <c r="E24" s="209"/>
      <c r="F24" s="209"/>
      <c r="G24" s="209"/>
      <c r="H24" s="209"/>
      <c r="I24" s="210"/>
      <c r="J24" s="211" t="s">
        <v>25</v>
      </c>
      <c r="K24" s="211"/>
      <c r="L24" s="48"/>
      <c r="M24" s="48"/>
      <c r="N24" s="48"/>
      <c r="O24" s="48"/>
    </row>
    <row r="25" spans="1:15" ht="15" customHeight="1">
      <c r="A25" s="20">
        <v>3</v>
      </c>
      <c r="B25" s="209" t="s">
        <v>139</v>
      </c>
      <c r="C25" s="210"/>
      <c r="D25" s="210"/>
      <c r="E25" s="210"/>
      <c r="F25" s="210"/>
      <c r="G25" s="210"/>
      <c r="H25" s="210"/>
      <c r="I25" s="210"/>
      <c r="J25" s="211" t="s">
        <v>26</v>
      </c>
      <c r="K25" s="211"/>
      <c r="L25" s="49">
        <f>(VLOOKUP(L23,$M$16:$O$20,3,FALSE))*L24</f>
        <v>0</v>
      </c>
      <c r="M25" s="49">
        <f>(VLOOKUP(M23,$M$16:$O$20,3,FALSE))*M24</f>
        <v>0</v>
      </c>
      <c r="N25" s="49">
        <f>(VLOOKUP(N23,$M$16:$O$20,3,FALSE))*N24</f>
        <v>0</v>
      </c>
      <c r="O25" s="49">
        <f>(VLOOKUP(O23,M16:$O$20,3,FALSE))*O24</f>
        <v>0</v>
      </c>
    </row>
    <row r="26" spans="1:15" ht="15" customHeight="1">
      <c r="A26" s="20">
        <v>4</v>
      </c>
      <c r="B26" s="209" t="s">
        <v>140</v>
      </c>
      <c r="C26" s="209"/>
      <c r="D26" s="209"/>
      <c r="E26" s="209"/>
      <c r="F26" s="209"/>
      <c r="G26" s="209"/>
      <c r="H26" s="209"/>
      <c r="I26" s="210"/>
      <c r="J26" s="211" t="s">
        <v>26</v>
      </c>
      <c r="K26" s="211"/>
      <c r="L26" s="50">
        <f>(VLOOKUP(L23,$M$16:$O$20,2,FALSE))*L24</f>
        <v>0</v>
      </c>
      <c r="M26" s="50">
        <f>(VLOOKUP(M23,$M$16:$O$20,2,FALSE))*M24</f>
        <v>0</v>
      </c>
      <c r="N26" s="50">
        <f>(VLOOKUP(N23,$M$16:$O$20,2,FALSE))*N24</f>
        <v>0</v>
      </c>
      <c r="O26" s="50">
        <f>(VLOOKUP(O23,$M$16:$O$20,2,FALSE))*O24</f>
        <v>0</v>
      </c>
    </row>
    <row r="27" spans="1:15" ht="15" customHeight="1">
      <c r="A27" s="20" t="s">
        <v>45</v>
      </c>
      <c r="B27" s="209" t="s">
        <v>141</v>
      </c>
      <c r="C27" s="209"/>
      <c r="D27" s="209"/>
      <c r="E27" s="209"/>
      <c r="F27" s="209"/>
      <c r="G27" s="209"/>
      <c r="H27" s="209"/>
      <c r="I27" s="210"/>
      <c r="J27" s="211" t="s">
        <v>26</v>
      </c>
      <c r="K27" s="211"/>
      <c r="L27" s="52"/>
      <c r="M27" s="37">
        <f>IF(OR(M23="Corn",M23="Corn Silage",M23="Oat and Straw"),IF(L23="Soybean",IF(L24&gt;50,50,L24),IF(L23="Alfalfa",100,IF(L23=2,0,))),0)</f>
        <v>0</v>
      </c>
      <c r="N27" s="46">
        <f>IF(OR(N23="corn",N23="corn silage",N23="Oat and Straw"),IF(M23="soybean",IF(M24&gt;50,50,M24),IF(M23="alfalfa",100,IF(OR(M23="corn",M23="Corn Silage",M23="Oat and Straw"),0,)))+IF(AND(OR(N23="corn",N23="corn silage",N23="Oat and Straw"),(OR(M23="corn",M23="corn silage",M23="Oat and Straw")),L23="alfalfa"),30,0),0)</f>
        <v>0</v>
      </c>
      <c r="O27" s="46">
        <f>IF(OR(O23="corn",O23="corn silage",O23="Oat and Straw"),IF(N23="soybean",IF(N24&gt;50,50,N24),IF(N23="alfalfa",100,IF(OR(N23="corn",N23="corn silage",N23="Oat and Straw"),0,)))+IF(AND(OR(O23="corn",O23="Corn Silage",O23="Oat and Straw"),(OR(N23="corn",N23="corn silage",N23="Oat and Straw")),M23="alfalfa"),30,0),0)</f>
        <v>0</v>
      </c>
    </row>
    <row r="28" spans="1:15" ht="15" customHeight="1">
      <c r="A28" s="20" t="s">
        <v>46</v>
      </c>
      <c r="B28" s="209" t="s">
        <v>142</v>
      </c>
      <c r="C28" s="209"/>
      <c r="D28" s="209"/>
      <c r="E28" s="209"/>
      <c r="F28" s="209"/>
      <c r="G28" s="209"/>
      <c r="H28" s="209"/>
      <c r="I28" s="210"/>
      <c r="J28" s="211" t="s">
        <v>26</v>
      </c>
      <c r="K28" s="211"/>
      <c r="L28" s="48"/>
      <c r="M28" s="48"/>
      <c r="N28" s="48"/>
      <c r="O28" s="48"/>
    </row>
    <row r="29" spans="1:15" ht="15" customHeight="1">
      <c r="A29" s="20" t="s">
        <v>47</v>
      </c>
      <c r="B29" s="209" t="s">
        <v>143</v>
      </c>
      <c r="C29" s="209"/>
      <c r="D29" s="209"/>
      <c r="E29" s="209"/>
      <c r="F29" s="209"/>
      <c r="G29" s="209"/>
      <c r="H29" s="209"/>
      <c r="I29" s="210"/>
      <c r="J29" s="211" t="s">
        <v>26</v>
      </c>
      <c r="K29" s="211"/>
      <c r="L29" s="48"/>
      <c r="M29" s="49">
        <f>L41*$H$20/1000</f>
        <v>0</v>
      </c>
      <c r="N29" s="60">
        <f>(M41*$H$20/1000)+(L41*$K$20/1000)</f>
        <v>0</v>
      </c>
      <c r="O29" s="60">
        <f>N41*$H$20/1000+(M41*$K$20/1000)</f>
        <v>0</v>
      </c>
    </row>
    <row r="30" spans="1:15" ht="15" customHeight="1">
      <c r="A30" s="20">
        <v>6</v>
      </c>
      <c r="B30" s="209" t="s">
        <v>144</v>
      </c>
      <c r="C30" s="209"/>
      <c r="D30" s="209"/>
      <c r="E30" s="209"/>
      <c r="F30" s="209"/>
      <c r="G30" s="209"/>
      <c r="H30" s="209"/>
      <c r="I30" s="210"/>
      <c r="J30" s="211" t="s">
        <v>26</v>
      </c>
      <c r="K30" s="211"/>
      <c r="L30" s="50">
        <f>L26-L27-L28-L29</f>
        <v>0</v>
      </c>
      <c r="M30" s="50">
        <f>M26-M27-M28-M29</f>
        <v>0</v>
      </c>
      <c r="N30" s="50">
        <f>N26-N27-N28-N29</f>
        <v>0</v>
      </c>
      <c r="O30" s="50">
        <f>O26-O27-O28-O29</f>
        <v>0</v>
      </c>
    </row>
    <row r="31" spans="1:15" ht="15" customHeight="1">
      <c r="A31" s="20">
        <v>7</v>
      </c>
      <c r="B31" s="209" t="s">
        <v>145</v>
      </c>
      <c r="C31" s="209"/>
      <c r="D31" s="209"/>
      <c r="E31" s="209"/>
      <c r="F31" s="209"/>
      <c r="G31" s="209"/>
      <c r="H31" s="209"/>
      <c r="I31" s="210"/>
      <c r="J31" s="211" t="s">
        <v>30</v>
      </c>
      <c r="K31" s="211"/>
      <c r="L31" s="50" t="e">
        <f>L30/$E$20*1000</f>
        <v>#DIV/0!</v>
      </c>
      <c r="M31" s="50" t="e">
        <f>M30/$E$20*1000</f>
        <v>#DIV/0!</v>
      </c>
      <c r="N31" s="50" t="e">
        <f>N30/$E$20*1000</f>
        <v>#DIV/0!</v>
      </c>
      <c r="O31" s="50" t="e">
        <f>O30/$E$20*1000</f>
        <v>#DIV/0!</v>
      </c>
    </row>
    <row r="32" spans="1:15" ht="15.75" customHeight="1">
      <c r="A32" s="20">
        <v>8</v>
      </c>
      <c r="B32" s="209" t="s">
        <v>146</v>
      </c>
      <c r="C32" s="209"/>
      <c r="D32" s="209"/>
      <c r="E32" s="209"/>
      <c r="F32" s="209"/>
      <c r="G32" s="209"/>
      <c r="H32" s="209"/>
      <c r="I32" s="210"/>
      <c r="J32" s="211" t="s">
        <v>26</v>
      </c>
      <c r="K32" s="211"/>
      <c r="L32" s="50" t="e">
        <f>L31*$I$18/1000</f>
        <v>#DIV/0!</v>
      </c>
      <c r="M32" s="50" t="e">
        <f>M31*$I$18/1000</f>
        <v>#DIV/0!</v>
      </c>
      <c r="N32" s="50" t="e">
        <f>N31*$I$18/1000</f>
        <v>#DIV/0!</v>
      </c>
      <c r="O32" s="50" t="e">
        <f>O31*$I$18/1000</f>
        <v>#DIV/0!</v>
      </c>
    </row>
    <row r="34" ht="15" customHeight="1">
      <c r="A34" s="14" t="s">
        <v>42</v>
      </c>
    </row>
    <row r="35" spans="1:15" ht="15" customHeight="1">
      <c r="A35" s="20">
        <v>9</v>
      </c>
      <c r="B35" s="209" t="s">
        <v>147</v>
      </c>
      <c r="C35" s="210"/>
      <c r="D35" s="210"/>
      <c r="E35" s="210"/>
      <c r="F35" s="210"/>
      <c r="G35" s="210"/>
      <c r="H35" s="210"/>
      <c r="I35" s="210"/>
      <c r="J35" s="211" t="s">
        <v>26</v>
      </c>
      <c r="K35" s="211"/>
      <c r="L35" s="48"/>
      <c r="M35" s="48"/>
      <c r="N35" s="48"/>
      <c r="O35" s="48"/>
    </row>
    <row r="36" spans="1:15" ht="15" customHeight="1">
      <c r="A36" s="20">
        <v>10</v>
      </c>
      <c r="B36" s="209" t="s">
        <v>148</v>
      </c>
      <c r="C36" s="210"/>
      <c r="D36" s="210"/>
      <c r="E36" s="210"/>
      <c r="F36" s="210"/>
      <c r="G36" s="210"/>
      <c r="H36" s="210"/>
      <c r="I36" s="210"/>
      <c r="J36" s="211" t="s">
        <v>30</v>
      </c>
      <c r="K36" s="211"/>
      <c r="L36" s="50" t="e">
        <f>((L25-L35)/$I$18*1000)</f>
        <v>#DIV/0!</v>
      </c>
      <c r="M36" s="50" t="e">
        <f>((M25-M35)/$I$18*1000)</f>
        <v>#DIV/0!</v>
      </c>
      <c r="N36" s="50" t="e">
        <f>(N25-N35)/$I$18*1000</f>
        <v>#DIV/0!</v>
      </c>
      <c r="O36" s="50" t="e">
        <f>((O25-O35)/$I$18*1000)</f>
        <v>#DIV/0!</v>
      </c>
    </row>
    <row r="37" spans="1:15" ht="15" customHeight="1">
      <c r="A37" s="20">
        <v>11</v>
      </c>
      <c r="B37" s="209" t="s">
        <v>149</v>
      </c>
      <c r="C37" s="210"/>
      <c r="D37" s="210"/>
      <c r="E37" s="210"/>
      <c r="F37" s="210"/>
      <c r="G37" s="210"/>
      <c r="H37" s="210"/>
      <c r="I37" s="210"/>
      <c r="J37" s="211" t="s">
        <v>30</v>
      </c>
      <c r="K37" s="211"/>
      <c r="L37" s="48"/>
      <c r="M37" s="48"/>
      <c r="N37" s="48"/>
      <c r="O37" s="48"/>
    </row>
    <row r="38" spans="1:15" ht="18">
      <c r="A38" s="20">
        <v>12</v>
      </c>
      <c r="B38" s="209" t="s">
        <v>150</v>
      </c>
      <c r="C38" s="210"/>
      <c r="D38" s="210"/>
      <c r="E38" s="210"/>
      <c r="F38" s="210"/>
      <c r="G38" s="210"/>
      <c r="H38" s="210"/>
      <c r="I38" s="210"/>
      <c r="J38" s="211" t="s">
        <v>73</v>
      </c>
      <c r="K38" s="211"/>
      <c r="L38" s="51">
        <f>L37*$E$20/1000</f>
        <v>0</v>
      </c>
      <c r="M38" s="51">
        <f>M37*$E$20/1000</f>
        <v>0</v>
      </c>
      <c r="N38" s="51">
        <f>N37*$E$20/1000</f>
        <v>0</v>
      </c>
      <c r="O38" s="51">
        <f>O37*$E$20/1000</f>
        <v>0</v>
      </c>
    </row>
    <row r="39" spans="1:15" ht="15">
      <c r="A39" s="28"/>
      <c r="B39" s="29"/>
      <c r="C39" s="15"/>
      <c r="D39" s="15"/>
      <c r="E39" s="15"/>
      <c r="F39" s="15"/>
      <c r="G39" s="15"/>
      <c r="H39" s="15"/>
      <c r="I39" s="15"/>
      <c r="J39" s="30"/>
      <c r="K39" s="30"/>
      <c r="L39" s="32"/>
      <c r="M39" s="32"/>
      <c r="N39" s="32"/>
      <c r="O39" s="32"/>
    </row>
    <row r="40" spans="1:15" ht="15" customHeight="1">
      <c r="A40" s="31" t="s">
        <v>60</v>
      </c>
      <c r="B40" s="13"/>
      <c r="C40" s="13"/>
      <c r="D40" s="13"/>
      <c r="E40" s="13"/>
      <c r="F40" s="13"/>
      <c r="G40" s="13"/>
      <c r="H40" s="13"/>
      <c r="I40" s="13"/>
      <c r="L40" s="7"/>
      <c r="M40" s="7"/>
      <c r="N40" s="7"/>
      <c r="O40" s="7"/>
    </row>
    <row r="41" spans="1:15" ht="18">
      <c r="A41" s="20">
        <v>13</v>
      </c>
      <c r="B41" s="209" t="s">
        <v>151</v>
      </c>
      <c r="C41" s="210"/>
      <c r="D41" s="210"/>
      <c r="E41" s="210"/>
      <c r="F41" s="210"/>
      <c r="G41" s="210"/>
      <c r="H41" s="210"/>
      <c r="I41" s="210"/>
      <c r="J41" s="211" t="s">
        <v>30</v>
      </c>
      <c r="K41" s="211"/>
      <c r="L41" s="48"/>
      <c r="M41" s="48"/>
      <c r="N41" s="48"/>
      <c r="O41" s="48"/>
    </row>
    <row r="42" spans="1:13" ht="12.75">
      <c r="A42" s="66"/>
      <c r="B42" s="66"/>
      <c r="C42" s="66"/>
      <c r="D42" s="66"/>
      <c r="E42" s="66"/>
      <c r="M42" s="4" t="s">
        <v>0</v>
      </c>
    </row>
    <row r="43" spans="1:13" ht="12.75">
      <c r="A43" s="4" t="s">
        <v>27</v>
      </c>
      <c r="B43" s="8"/>
      <c r="C43" s="8"/>
      <c r="D43" s="8"/>
      <c r="E43" s="8"/>
      <c r="F43" s="8"/>
      <c r="G43" s="8"/>
      <c r="H43" s="8"/>
      <c r="I43" s="8"/>
      <c r="J43" s="8"/>
      <c r="K43" s="8"/>
      <c r="L43" s="8"/>
      <c r="M43" s="8"/>
    </row>
    <row r="44" spans="1:13" ht="12.75">
      <c r="A44" s="4" t="s">
        <v>28</v>
      </c>
      <c r="B44" s="8"/>
      <c r="C44" s="8"/>
      <c r="D44" s="8"/>
      <c r="E44" s="8"/>
      <c r="F44" s="8"/>
      <c r="G44" s="8"/>
      <c r="H44" s="8"/>
      <c r="I44" s="8"/>
      <c r="J44" s="8"/>
      <c r="K44" s="8"/>
      <c r="L44" s="8"/>
      <c r="M44" s="8"/>
    </row>
    <row r="45" spans="1:13" ht="12.75">
      <c r="A45" s="4" t="s">
        <v>68</v>
      </c>
      <c r="B45" s="8"/>
      <c r="C45" s="8"/>
      <c r="D45" s="8"/>
      <c r="E45" s="8"/>
      <c r="F45" s="8"/>
      <c r="G45" s="8"/>
      <c r="H45" s="8"/>
      <c r="I45" s="8"/>
      <c r="J45" s="8"/>
      <c r="K45" s="8"/>
      <c r="L45" s="8"/>
      <c r="M45" s="8"/>
    </row>
    <row r="46" spans="1:15" ht="12.75">
      <c r="A46" s="4" t="s">
        <v>194</v>
      </c>
      <c r="B46" s="8"/>
      <c r="C46" s="8"/>
      <c r="D46" s="8"/>
      <c r="E46" s="8"/>
      <c r="F46" s="8"/>
      <c r="G46" s="8"/>
      <c r="H46" s="8"/>
      <c r="I46" s="8"/>
      <c r="J46" s="8"/>
      <c r="K46" s="8"/>
      <c r="N46" s="8"/>
      <c r="O46" s="8"/>
    </row>
    <row r="47" spans="1:15" ht="12.75">
      <c r="A47" s="4" t="s">
        <v>195</v>
      </c>
      <c r="N47" s="8"/>
      <c r="O47" s="8"/>
    </row>
  </sheetData>
  <sheetProtection password="9A61" sheet="1" selectLockedCells="1"/>
  <mergeCells count="48">
    <mergeCell ref="A1:O1"/>
    <mergeCell ref="J5:O5"/>
    <mergeCell ref="A3:O3"/>
    <mergeCell ref="B2:O2"/>
    <mergeCell ref="H11:O11"/>
    <mergeCell ref="J32:K32"/>
    <mergeCell ref="B27:I27"/>
    <mergeCell ref="B28:I28"/>
    <mergeCell ref="B29:I29"/>
    <mergeCell ref="B30:I30"/>
    <mergeCell ref="B36:I36"/>
    <mergeCell ref="I18:J18"/>
    <mergeCell ref="J30:K30"/>
    <mergeCell ref="J29:K29"/>
    <mergeCell ref="J28:K28"/>
    <mergeCell ref="J31:K31"/>
    <mergeCell ref="J26:K26"/>
    <mergeCell ref="B35:I35"/>
    <mergeCell ref="J36:K36"/>
    <mergeCell ref="J35:K35"/>
    <mergeCell ref="B41:I41"/>
    <mergeCell ref="J41:K41"/>
    <mergeCell ref="J38:K38"/>
    <mergeCell ref="J37:K37"/>
    <mergeCell ref="B37:I37"/>
    <mergeCell ref="B38:I38"/>
    <mergeCell ref="B31:I31"/>
    <mergeCell ref="B32:I32"/>
    <mergeCell ref="B23:I23"/>
    <mergeCell ref="B24:I24"/>
    <mergeCell ref="B25:I25"/>
    <mergeCell ref="B26:I26"/>
    <mergeCell ref="J23:K23"/>
    <mergeCell ref="J25:K25"/>
    <mergeCell ref="J27:K27"/>
    <mergeCell ref="J24:K24"/>
    <mergeCell ref="A20:D20"/>
    <mergeCell ref="A19:D19"/>
    <mergeCell ref="I19:J19"/>
    <mergeCell ref="N14:N15"/>
    <mergeCell ref="O14:O15"/>
    <mergeCell ref="A18:D18"/>
    <mergeCell ref="A14:K17"/>
    <mergeCell ref="F20:G20"/>
    <mergeCell ref="F18:H18"/>
    <mergeCell ref="I20:J20"/>
    <mergeCell ref="F19:G19"/>
    <mergeCell ref="M14:M15"/>
  </mergeCells>
  <printOptions verticalCentered="1"/>
  <pageMargins left="0.6" right="0.3" top="0.75" bottom="0.75" header="0.5" footer="0.5"/>
  <pageSetup horizontalDpi="300" verticalDpi="300" orientation="portrait" r:id="rId4"/>
  <drawing r:id="rId3"/>
  <legacyDrawing r:id="rId2"/>
  <oleObjects>
    <oleObject progId="Word.Document.8" shapeId="560344" r:id="rId1"/>
  </oleObjects>
</worksheet>
</file>

<file path=xl/worksheets/sheet5.xml><?xml version="1.0" encoding="utf-8"?>
<worksheet xmlns="http://schemas.openxmlformats.org/spreadsheetml/2006/main" xmlns:r="http://schemas.openxmlformats.org/officeDocument/2006/relationships">
  <sheetPr codeName="Sheet3">
    <pageSetUpPr fitToPage="1"/>
  </sheetPr>
  <dimension ref="A1:AK37"/>
  <sheetViews>
    <sheetView showGridLines="0" zoomScaleSheetLayoutView="100" zoomScalePageLayoutView="0" workbookViewId="0" topLeftCell="A1">
      <selection activeCell="A11" sqref="A11:C11"/>
    </sheetView>
  </sheetViews>
  <sheetFormatPr defaultColWidth="9.140625" defaultRowHeight="12.75"/>
  <cols>
    <col min="1" max="2" width="4.8515625" style="7" customWidth="1"/>
    <col min="3" max="3" width="5.28125" style="7" customWidth="1"/>
    <col min="4" max="10" width="4.8515625" style="7" customWidth="1"/>
    <col min="11" max="11" width="6.28125" style="7" customWidth="1"/>
    <col min="12" max="12" width="0.5625" style="7" customWidth="1"/>
    <col min="13" max="13" width="3.140625" style="7" customWidth="1"/>
    <col min="14" max="14" width="1.57421875" style="7" customWidth="1"/>
    <col min="15" max="15" width="4.8515625" style="7" customWidth="1"/>
    <col min="16" max="16" width="2.8515625" style="7" customWidth="1"/>
    <col min="17" max="17" width="4.8515625" style="7" hidden="1" customWidth="1"/>
    <col min="18" max="18" width="4.421875" style="7" customWidth="1"/>
    <col min="19" max="19" width="3.7109375" style="7" customWidth="1"/>
    <col min="20" max="20" width="0.71875" style="7" customWidth="1"/>
    <col min="21" max="21" width="4.28125" style="7" customWidth="1"/>
    <col min="22" max="22" width="4.140625" style="7" customWidth="1"/>
    <col min="23" max="23" width="4.28125" style="7" customWidth="1"/>
    <col min="24" max="24" width="4.140625" style="7" customWidth="1"/>
    <col min="25" max="25" width="4.8515625" style="7" customWidth="1"/>
    <col min="26" max="26" width="1.7109375" style="7" customWidth="1"/>
    <col min="27" max="27" width="5.8515625" style="7" customWidth="1"/>
    <col min="28" max="29" width="4.8515625" style="7" customWidth="1"/>
    <col min="30" max="30" width="4.00390625" style="7" customWidth="1"/>
    <col min="31" max="31" width="3.8515625" style="7" customWidth="1"/>
    <col min="32" max="32" width="9.421875" style="7" customWidth="1"/>
    <col min="33" max="16384" width="9.140625" style="7" customWidth="1"/>
  </cols>
  <sheetData>
    <row r="1" spans="1:33" ht="18.75">
      <c r="A1" s="198" t="s">
        <v>191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105"/>
    </row>
    <row r="2" spans="1:33" ht="16.5" customHeight="1">
      <c r="A2" s="244" t="s">
        <v>113</v>
      </c>
      <c r="B2" s="293"/>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105"/>
    </row>
    <row r="3" spans="1:32" ht="16.5" customHeight="1">
      <c r="A3" s="57" t="s">
        <v>106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ht="11.25" customHeight="1">
      <c r="A4" s="280" t="s">
        <v>69</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23.25" customHeight="1">
      <c r="A5" s="266" t="s">
        <v>48</v>
      </c>
      <c r="B5" s="267"/>
      <c r="C5" s="267"/>
      <c r="D5" s="268"/>
      <c r="E5" s="268"/>
      <c r="F5" s="268"/>
      <c r="G5" s="268"/>
      <c r="H5" s="268"/>
      <c r="I5" s="268"/>
      <c r="J5" s="10"/>
      <c r="K5" s="10"/>
      <c r="L5" s="10"/>
      <c r="M5" s="10"/>
      <c r="N5" s="10"/>
      <c r="O5" s="10"/>
      <c r="P5" s="10"/>
      <c r="Q5" s="10"/>
      <c r="R5" s="10"/>
      <c r="S5" s="10"/>
      <c r="T5" s="10"/>
      <c r="U5" s="10"/>
      <c r="V5" s="10"/>
      <c r="W5" s="10"/>
      <c r="X5" s="10"/>
      <c r="Y5" s="10"/>
      <c r="Z5" s="10"/>
      <c r="AA5" s="10"/>
      <c r="AB5" s="10"/>
      <c r="AC5" s="10"/>
      <c r="AD5" s="10"/>
      <c r="AE5" s="10"/>
      <c r="AF5" s="10"/>
    </row>
    <row r="6" ht="9" customHeight="1"/>
    <row r="7" spans="1:32" ht="9.75" customHeight="1">
      <c r="A7" s="255">
        <v>1</v>
      </c>
      <c r="B7" s="256"/>
      <c r="C7" s="257"/>
      <c r="D7" s="255">
        <v>2</v>
      </c>
      <c r="E7" s="256"/>
      <c r="F7" s="256"/>
      <c r="G7" s="256"/>
      <c r="H7" s="256"/>
      <c r="I7" s="256"/>
      <c r="J7" s="256"/>
      <c r="K7" s="256"/>
      <c r="L7" s="257"/>
      <c r="M7" s="255">
        <v>3</v>
      </c>
      <c r="N7" s="257"/>
      <c r="O7" s="255">
        <v>4</v>
      </c>
      <c r="P7" s="256"/>
      <c r="Q7" s="257"/>
      <c r="R7" s="255">
        <v>5</v>
      </c>
      <c r="S7" s="256"/>
      <c r="T7" s="257"/>
      <c r="U7" s="251">
        <v>6</v>
      </c>
      <c r="V7" s="251"/>
      <c r="W7" s="251"/>
      <c r="X7" s="251"/>
      <c r="Y7" s="251">
        <v>7</v>
      </c>
      <c r="Z7" s="251"/>
      <c r="AA7" s="251">
        <v>8</v>
      </c>
      <c r="AB7" s="251"/>
      <c r="AC7" s="251">
        <v>9</v>
      </c>
      <c r="AD7" s="251"/>
      <c r="AE7" s="251"/>
      <c r="AF7" s="6">
        <v>10</v>
      </c>
    </row>
    <row r="8" spans="1:32" ht="9.75" customHeight="1">
      <c r="A8" s="271" t="s">
        <v>154</v>
      </c>
      <c r="B8" s="185"/>
      <c r="C8" s="282"/>
      <c r="D8" s="289" t="s">
        <v>96</v>
      </c>
      <c r="E8" s="185"/>
      <c r="F8" s="185"/>
      <c r="G8" s="185"/>
      <c r="H8" s="185"/>
      <c r="I8" s="185"/>
      <c r="J8" s="185"/>
      <c r="K8" s="185"/>
      <c r="L8" s="282"/>
      <c r="M8" s="271" t="s">
        <v>155</v>
      </c>
      <c r="N8" s="282"/>
      <c r="O8" s="271" t="s">
        <v>29</v>
      </c>
      <c r="P8" s="185"/>
      <c r="Q8" s="282"/>
      <c r="R8" s="271" t="s">
        <v>156</v>
      </c>
      <c r="S8" s="290"/>
      <c r="T8" s="272"/>
      <c r="U8" s="271" t="s">
        <v>157</v>
      </c>
      <c r="V8" s="290"/>
      <c r="W8" s="290"/>
      <c r="X8" s="272"/>
      <c r="Y8" s="271" t="s">
        <v>158</v>
      </c>
      <c r="Z8" s="272"/>
      <c r="AA8" s="281" t="s">
        <v>160</v>
      </c>
      <c r="AB8" s="185"/>
      <c r="AC8" s="185"/>
      <c r="AD8" s="185"/>
      <c r="AE8" s="282"/>
      <c r="AF8" s="278" t="s">
        <v>161</v>
      </c>
    </row>
    <row r="9" spans="1:32" ht="12.75" customHeight="1">
      <c r="A9" s="286"/>
      <c r="B9" s="208"/>
      <c r="C9" s="287"/>
      <c r="D9" s="286"/>
      <c r="E9" s="208"/>
      <c r="F9" s="208"/>
      <c r="G9" s="208"/>
      <c r="H9" s="208"/>
      <c r="I9" s="208"/>
      <c r="J9" s="208"/>
      <c r="K9" s="208"/>
      <c r="L9" s="287"/>
      <c r="M9" s="286"/>
      <c r="N9" s="287"/>
      <c r="O9" s="286"/>
      <c r="P9" s="208"/>
      <c r="Q9" s="287"/>
      <c r="R9" s="273"/>
      <c r="S9" s="164"/>
      <c r="T9" s="274"/>
      <c r="U9" s="273"/>
      <c r="V9" s="164"/>
      <c r="W9" s="164"/>
      <c r="X9" s="274"/>
      <c r="Y9" s="273"/>
      <c r="Z9" s="274"/>
      <c r="AA9" s="283"/>
      <c r="AB9" s="284"/>
      <c r="AC9" s="284"/>
      <c r="AD9" s="284"/>
      <c r="AE9" s="285"/>
      <c r="AF9" s="279"/>
    </row>
    <row r="10" spans="1:32" ht="29.25" customHeight="1">
      <c r="A10" s="286"/>
      <c r="B10" s="288"/>
      <c r="C10" s="287"/>
      <c r="D10" s="286"/>
      <c r="E10" s="288"/>
      <c r="F10" s="288"/>
      <c r="G10" s="288"/>
      <c r="H10" s="288"/>
      <c r="I10" s="288"/>
      <c r="J10" s="288"/>
      <c r="K10" s="288"/>
      <c r="L10" s="287"/>
      <c r="M10" s="286"/>
      <c r="N10" s="287"/>
      <c r="O10" s="286"/>
      <c r="P10" s="288"/>
      <c r="Q10" s="287"/>
      <c r="R10" s="273"/>
      <c r="S10" s="291"/>
      <c r="T10" s="274"/>
      <c r="U10" s="273"/>
      <c r="V10" s="291"/>
      <c r="W10" s="291"/>
      <c r="X10" s="274"/>
      <c r="Y10" s="273"/>
      <c r="Z10" s="274"/>
      <c r="AA10" s="269" t="s">
        <v>111</v>
      </c>
      <c r="AB10" s="270"/>
      <c r="AC10" s="269" t="s">
        <v>159</v>
      </c>
      <c r="AD10" s="292"/>
      <c r="AE10" s="270"/>
      <c r="AF10" s="243"/>
    </row>
    <row r="11" spans="1:32" ht="18" customHeight="1">
      <c r="A11" s="252"/>
      <c r="B11" s="252"/>
      <c r="C11" s="252"/>
      <c r="D11" s="259"/>
      <c r="E11" s="260"/>
      <c r="F11" s="260"/>
      <c r="G11" s="260"/>
      <c r="H11" s="260"/>
      <c r="I11" s="260"/>
      <c r="J11" s="260"/>
      <c r="K11" s="260"/>
      <c r="L11" s="261"/>
      <c r="M11" s="252"/>
      <c r="N11" s="252"/>
      <c r="O11" s="252"/>
      <c r="P11" s="252"/>
      <c r="Q11" s="252"/>
      <c r="R11" s="252"/>
      <c r="S11" s="252"/>
      <c r="T11" s="252"/>
      <c r="U11" s="252"/>
      <c r="V11" s="252"/>
      <c r="W11" s="252"/>
      <c r="X11" s="252"/>
      <c r="Y11" s="254"/>
      <c r="Z11" s="254"/>
      <c r="AA11" s="252"/>
      <c r="AB11" s="252"/>
      <c r="AC11" s="250">
        <f>R11*AA11</f>
        <v>0</v>
      </c>
      <c r="AD11" s="250"/>
      <c r="AE11" s="250"/>
      <c r="AF11" s="25"/>
    </row>
    <row r="12" spans="1:32" ht="18" customHeight="1">
      <c r="A12" s="258"/>
      <c r="B12" s="258"/>
      <c r="C12" s="258"/>
      <c r="D12" s="262"/>
      <c r="E12" s="263"/>
      <c r="F12" s="263"/>
      <c r="G12" s="263"/>
      <c r="H12" s="263"/>
      <c r="I12" s="263"/>
      <c r="J12" s="263"/>
      <c r="K12" s="263"/>
      <c r="L12" s="264"/>
      <c r="M12" s="258"/>
      <c r="N12" s="258"/>
      <c r="O12" s="258"/>
      <c r="P12" s="258"/>
      <c r="Q12" s="258"/>
      <c r="R12" s="258"/>
      <c r="S12" s="258"/>
      <c r="T12" s="258"/>
      <c r="U12" s="258"/>
      <c r="V12" s="258"/>
      <c r="W12" s="258"/>
      <c r="X12" s="258"/>
      <c r="Y12" s="253"/>
      <c r="Z12" s="253"/>
      <c r="AA12" s="258"/>
      <c r="AB12" s="258"/>
      <c r="AC12" s="250">
        <f aca="true" t="shared" si="0" ref="AC12:AC31">R12*AA12</f>
        <v>0</v>
      </c>
      <c r="AD12" s="250"/>
      <c r="AE12" s="250"/>
      <c r="AF12" s="25"/>
    </row>
    <row r="13" spans="1:32" ht="18" customHeight="1">
      <c r="A13" s="252"/>
      <c r="B13" s="252"/>
      <c r="C13" s="252"/>
      <c r="D13" s="259"/>
      <c r="E13" s="260"/>
      <c r="F13" s="260"/>
      <c r="G13" s="260"/>
      <c r="H13" s="260"/>
      <c r="I13" s="260"/>
      <c r="J13" s="260"/>
      <c r="K13" s="260"/>
      <c r="L13" s="261"/>
      <c r="M13" s="252"/>
      <c r="N13" s="252"/>
      <c r="O13" s="252"/>
      <c r="P13" s="252"/>
      <c r="Q13" s="252"/>
      <c r="R13" s="252"/>
      <c r="S13" s="252"/>
      <c r="T13" s="252"/>
      <c r="U13" s="252"/>
      <c r="V13" s="252"/>
      <c r="W13" s="252"/>
      <c r="X13" s="252"/>
      <c r="Y13" s="254"/>
      <c r="Z13" s="254"/>
      <c r="AA13" s="252"/>
      <c r="AB13" s="252"/>
      <c r="AC13" s="250">
        <f t="shared" si="0"/>
        <v>0</v>
      </c>
      <c r="AD13" s="250"/>
      <c r="AE13" s="250"/>
      <c r="AF13" s="25"/>
    </row>
    <row r="14" spans="1:32" ht="18" customHeight="1">
      <c r="A14" s="252"/>
      <c r="B14" s="252"/>
      <c r="C14" s="252"/>
      <c r="D14" s="265"/>
      <c r="E14" s="265"/>
      <c r="F14" s="265"/>
      <c r="G14" s="265"/>
      <c r="H14" s="265"/>
      <c r="I14" s="265"/>
      <c r="J14" s="265"/>
      <c r="K14" s="265"/>
      <c r="L14" s="265"/>
      <c r="M14" s="252"/>
      <c r="N14" s="252"/>
      <c r="O14" s="252"/>
      <c r="P14" s="252"/>
      <c r="Q14" s="252"/>
      <c r="R14" s="252"/>
      <c r="S14" s="252"/>
      <c r="T14" s="252"/>
      <c r="U14" s="252"/>
      <c r="V14" s="252"/>
      <c r="W14" s="252"/>
      <c r="X14" s="252"/>
      <c r="Y14" s="254"/>
      <c r="Z14" s="254"/>
      <c r="AA14" s="252"/>
      <c r="AB14" s="252"/>
      <c r="AC14" s="250">
        <f t="shared" si="0"/>
        <v>0</v>
      </c>
      <c r="AD14" s="250"/>
      <c r="AE14" s="250"/>
      <c r="AF14" s="25"/>
    </row>
    <row r="15" spans="1:32" ht="18" customHeight="1">
      <c r="A15" s="252"/>
      <c r="B15" s="252"/>
      <c r="C15" s="252"/>
      <c r="D15" s="265"/>
      <c r="E15" s="265"/>
      <c r="F15" s="265"/>
      <c r="G15" s="265"/>
      <c r="H15" s="265"/>
      <c r="I15" s="265"/>
      <c r="J15" s="265"/>
      <c r="K15" s="265"/>
      <c r="L15" s="265"/>
      <c r="M15" s="252"/>
      <c r="N15" s="252"/>
      <c r="O15" s="252"/>
      <c r="P15" s="252"/>
      <c r="Q15" s="252"/>
      <c r="R15" s="252"/>
      <c r="S15" s="252"/>
      <c r="T15" s="252"/>
      <c r="U15" s="252"/>
      <c r="V15" s="252"/>
      <c r="W15" s="252"/>
      <c r="X15" s="252"/>
      <c r="Y15" s="254"/>
      <c r="Z15" s="254"/>
      <c r="AA15" s="252"/>
      <c r="AB15" s="252"/>
      <c r="AC15" s="250">
        <f t="shared" si="0"/>
        <v>0</v>
      </c>
      <c r="AD15" s="250"/>
      <c r="AE15" s="250"/>
      <c r="AF15" s="25"/>
    </row>
    <row r="16" spans="1:32" ht="18" customHeight="1">
      <c r="A16" s="252"/>
      <c r="B16" s="252"/>
      <c r="C16" s="252"/>
      <c r="D16" s="265"/>
      <c r="E16" s="265"/>
      <c r="F16" s="265"/>
      <c r="G16" s="265"/>
      <c r="H16" s="265"/>
      <c r="I16" s="265"/>
      <c r="J16" s="265"/>
      <c r="K16" s="265"/>
      <c r="L16" s="265"/>
      <c r="M16" s="252"/>
      <c r="N16" s="252"/>
      <c r="O16" s="252"/>
      <c r="P16" s="252"/>
      <c r="Q16" s="252"/>
      <c r="R16" s="252"/>
      <c r="S16" s="252"/>
      <c r="T16" s="252"/>
      <c r="U16" s="252"/>
      <c r="V16" s="252"/>
      <c r="W16" s="252"/>
      <c r="X16" s="252"/>
      <c r="Y16" s="254"/>
      <c r="Z16" s="254"/>
      <c r="AA16" s="252"/>
      <c r="AB16" s="252"/>
      <c r="AC16" s="250">
        <f t="shared" si="0"/>
        <v>0</v>
      </c>
      <c r="AD16" s="250"/>
      <c r="AE16" s="250"/>
      <c r="AF16" s="25"/>
    </row>
    <row r="17" spans="1:32" ht="18" customHeight="1">
      <c r="A17" s="252"/>
      <c r="B17" s="252"/>
      <c r="C17" s="252"/>
      <c r="D17" s="265"/>
      <c r="E17" s="265"/>
      <c r="F17" s="265"/>
      <c r="G17" s="265"/>
      <c r="H17" s="265"/>
      <c r="I17" s="265"/>
      <c r="J17" s="265"/>
      <c r="K17" s="265"/>
      <c r="L17" s="265"/>
      <c r="M17" s="252"/>
      <c r="N17" s="252"/>
      <c r="O17" s="252"/>
      <c r="P17" s="252"/>
      <c r="Q17" s="252"/>
      <c r="R17" s="252"/>
      <c r="S17" s="252"/>
      <c r="T17" s="252"/>
      <c r="U17" s="252"/>
      <c r="V17" s="252"/>
      <c r="W17" s="252"/>
      <c r="X17" s="252"/>
      <c r="Y17" s="254"/>
      <c r="Z17" s="254"/>
      <c r="AA17" s="252"/>
      <c r="AB17" s="252"/>
      <c r="AC17" s="250">
        <f t="shared" si="0"/>
        <v>0</v>
      </c>
      <c r="AD17" s="250"/>
      <c r="AE17" s="250"/>
      <c r="AF17" s="25"/>
    </row>
    <row r="18" spans="1:32" ht="18" customHeight="1">
      <c r="A18" s="252"/>
      <c r="B18" s="252"/>
      <c r="C18" s="252"/>
      <c r="D18" s="265"/>
      <c r="E18" s="265"/>
      <c r="F18" s="265"/>
      <c r="G18" s="265"/>
      <c r="H18" s="265"/>
      <c r="I18" s="265"/>
      <c r="J18" s="265"/>
      <c r="K18" s="265"/>
      <c r="L18" s="265"/>
      <c r="M18" s="252"/>
      <c r="N18" s="252"/>
      <c r="O18" s="252"/>
      <c r="P18" s="252"/>
      <c r="Q18" s="252"/>
      <c r="R18" s="252"/>
      <c r="S18" s="252"/>
      <c r="T18" s="252"/>
      <c r="U18" s="252"/>
      <c r="V18" s="252"/>
      <c r="W18" s="252"/>
      <c r="X18" s="252"/>
      <c r="Y18" s="254"/>
      <c r="Z18" s="254"/>
      <c r="AA18" s="252"/>
      <c r="AB18" s="252"/>
      <c r="AC18" s="250">
        <f t="shared" si="0"/>
        <v>0</v>
      </c>
      <c r="AD18" s="250"/>
      <c r="AE18" s="250"/>
      <c r="AF18" s="25"/>
    </row>
    <row r="19" spans="1:32" ht="18" customHeight="1">
      <c r="A19" s="252"/>
      <c r="B19" s="252"/>
      <c r="C19" s="252"/>
      <c r="D19" s="265" t="s">
        <v>0</v>
      </c>
      <c r="E19" s="265"/>
      <c r="F19" s="265"/>
      <c r="G19" s="265"/>
      <c r="H19" s="265"/>
      <c r="I19" s="265"/>
      <c r="J19" s="265"/>
      <c r="K19" s="265"/>
      <c r="L19" s="265"/>
      <c r="M19" s="252"/>
      <c r="N19" s="252"/>
      <c r="O19" s="252"/>
      <c r="P19" s="252"/>
      <c r="Q19" s="252"/>
      <c r="R19" s="252"/>
      <c r="S19" s="252"/>
      <c r="T19" s="252"/>
      <c r="U19" s="252"/>
      <c r="V19" s="252"/>
      <c r="W19" s="252"/>
      <c r="X19" s="252"/>
      <c r="Y19" s="254"/>
      <c r="Z19" s="254"/>
      <c r="AA19" s="252"/>
      <c r="AB19" s="252"/>
      <c r="AC19" s="250">
        <f t="shared" si="0"/>
        <v>0</v>
      </c>
      <c r="AD19" s="250"/>
      <c r="AE19" s="250"/>
      <c r="AF19" s="25"/>
    </row>
    <row r="20" spans="1:32" ht="18" customHeight="1">
      <c r="A20" s="252"/>
      <c r="B20" s="252"/>
      <c r="C20" s="252"/>
      <c r="D20" s="265" t="s">
        <v>0</v>
      </c>
      <c r="E20" s="265"/>
      <c r="F20" s="265"/>
      <c r="G20" s="265"/>
      <c r="H20" s="265"/>
      <c r="I20" s="265"/>
      <c r="J20" s="265"/>
      <c r="K20" s="265"/>
      <c r="L20" s="265"/>
      <c r="M20" s="252"/>
      <c r="N20" s="252"/>
      <c r="O20" s="252"/>
      <c r="P20" s="252"/>
      <c r="Q20" s="252"/>
      <c r="R20" s="252"/>
      <c r="S20" s="252"/>
      <c r="T20" s="252"/>
      <c r="U20" s="252"/>
      <c r="V20" s="252"/>
      <c r="W20" s="252"/>
      <c r="X20" s="252"/>
      <c r="Y20" s="254"/>
      <c r="Z20" s="254"/>
      <c r="AA20" s="252"/>
      <c r="AB20" s="252"/>
      <c r="AC20" s="250">
        <f t="shared" si="0"/>
        <v>0</v>
      </c>
      <c r="AD20" s="250"/>
      <c r="AE20" s="250"/>
      <c r="AF20" s="25"/>
    </row>
    <row r="21" spans="1:32" ht="18" customHeight="1">
      <c r="A21" s="252"/>
      <c r="B21" s="252"/>
      <c r="C21" s="252"/>
      <c r="D21" s="265" t="s">
        <v>0</v>
      </c>
      <c r="E21" s="265"/>
      <c r="F21" s="265"/>
      <c r="G21" s="265"/>
      <c r="H21" s="265"/>
      <c r="I21" s="265"/>
      <c r="J21" s="265"/>
      <c r="K21" s="265"/>
      <c r="L21" s="265"/>
      <c r="M21" s="252"/>
      <c r="N21" s="252"/>
      <c r="O21" s="252"/>
      <c r="P21" s="252"/>
      <c r="Q21" s="252"/>
      <c r="R21" s="252"/>
      <c r="S21" s="252"/>
      <c r="T21" s="252"/>
      <c r="U21" s="252"/>
      <c r="V21" s="252"/>
      <c r="W21" s="252"/>
      <c r="X21" s="252"/>
      <c r="Y21" s="254"/>
      <c r="Z21" s="254"/>
      <c r="AA21" s="252"/>
      <c r="AB21" s="252"/>
      <c r="AC21" s="250">
        <f t="shared" si="0"/>
        <v>0</v>
      </c>
      <c r="AD21" s="250"/>
      <c r="AE21" s="250"/>
      <c r="AF21" s="25"/>
    </row>
    <row r="22" spans="1:32" ht="18" customHeight="1">
      <c r="A22" s="252"/>
      <c r="B22" s="252"/>
      <c r="C22" s="252"/>
      <c r="D22" s="265" t="s">
        <v>0</v>
      </c>
      <c r="E22" s="265"/>
      <c r="F22" s="265"/>
      <c r="G22" s="265"/>
      <c r="H22" s="265"/>
      <c r="I22" s="265"/>
      <c r="J22" s="265"/>
      <c r="K22" s="265"/>
      <c r="L22" s="265"/>
      <c r="M22" s="252"/>
      <c r="N22" s="252"/>
      <c r="O22" s="252"/>
      <c r="P22" s="252"/>
      <c r="Q22" s="252"/>
      <c r="R22" s="252"/>
      <c r="S22" s="252"/>
      <c r="T22" s="252"/>
      <c r="U22" s="252"/>
      <c r="V22" s="252"/>
      <c r="W22" s="252"/>
      <c r="X22" s="252"/>
      <c r="Y22" s="254"/>
      <c r="Z22" s="254"/>
      <c r="AA22" s="252"/>
      <c r="AB22" s="252"/>
      <c r="AC22" s="250">
        <f t="shared" si="0"/>
        <v>0</v>
      </c>
      <c r="AD22" s="250"/>
      <c r="AE22" s="250"/>
      <c r="AF22" s="25"/>
    </row>
    <row r="23" spans="1:32" ht="18" customHeight="1">
      <c r="A23" s="252"/>
      <c r="B23" s="252"/>
      <c r="C23" s="252"/>
      <c r="D23" s="265"/>
      <c r="E23" s="265"/>
      <c r="F23" s="265"/>
      <c r="G23" s="265"/>
      <c r="H23" s="265"/>
      <c r="I23" s="265"/>
      <c r="J23" s="265"/>
      <c r="K23" s="265"/>
      <c r="L23" s="265"/>
      <c r="M23" s="252"/>
      <c r="N23" s="252"/>
      <c r="O23" s="252"/>
      <c r="P23" s="252"/>
      <c r="Q23" s="252"/>
      <c r="R23" s="252"/>
      <c r="S23" s="252"/>
      <c r="T23" s="252"/>
      <c r="U23" s="252"/>
      <c r="V23" s="252"/>
      <c r="W23" s="252"/>
      <c r="X23" s="252"/>
      <c r="Y23" s="254"/>
      <c r="Z23" s="254"/>
      <c r="AA23" s="252"/>
      <c r="AB23" s="252"/>
      <c r="AC23" s="250">
        <f t="shared" si="0"/>
        <v>0</v>
      </c>
      <c r="AD23" s="250"/>
      <c r="AE23" s="250"/>
      <c r="AF23" s="25"/>
    </row>
    <row r="24" spans="1:32" ht="18" customHeight="1">
      <c r="A24" s="258"/>
      <c r="B24" s="258"/>
      <c r="C24" s="258"/>
      <c r="D24" s="262"/>
      <c r="E24" s="263"/>
      <c r="F24" s="263"/>
      <c r="G24" s="263"/>
      <c r="H24" s="263"/>
      <c r="I24" s="263"/>
      <c r="J24" s="263"/>
      <c r="K24" s="263"/>
      <c r="L24" s="264"/>
      <c r="M24" s="258"/>
      <c r="N24" s="258"/>
      <c r="O24" s="258"/>
      <c r="P24" s="258"/>
      <c r="Q24" s="258"/>
      <c r="R24" s="258"/>
      <c r="S24" s="258"/>
      <c r="T24" s="258"/>
      <c r="U24" s="258"/>
      <c r="V24" s="258"/>
      <c r="W24" s="258"/>
      <c r="X24" s="258"/>
      <c r="Y24" s="253"/>
      <c r="Z24" s="253"/>
      <c r="AA24" s="258"/>
      <c r="AB24" s="258"/>
      <c r="AC24" s="250">
        <f t="shared" si="0"/>
        <v>0</v>
      </c>
      <c r="AD24" s="250"/>
      <c r="AE24" s="250"/>
      <c r="AF24" s="25"/>
    </row>
    <row r="25" spans="1:32" ht="18" customHeight="1">
      <c r="A25" s="252"/>
      <c r="B25" s="252"/>
      <c r="C25" s="252"/>
      <c r="D25" s="259"/>
      <c r="E25" s="260"/>
      <c r="F25" s="260"/>
      <c r="G25" s="260"/>
      <c r="H25" s="260"/>
      <c r="I25" s="260"/>
      <c r="J25" s="260"/>
      <c r="K25" s="260"/>
      <c r="L25" s="261"/>
      <c r="M25" s="252"/>
      <c r="N25" s="252"/>
      <c r="O25" s="252"/>
      <c r="P25" s="252"/>
      <c r="Q25" s="252"/>
      <c r="R25" s="252"/>
      <c r="S25" s="252"/>
      <c r="T25" s="252"/>
      <c r="U25" s="252"/>
      <c r="V25" s="252"/>
      <c r="W25" s="252"/>
      <c r="X25" s="252"/>
      <c r="Y25" s="254"/>
      <c r="Z25" s="254"/>
      <c r="AA25" s="252"/>
      <c r="AB25" s="252"/>
      <c r="AC25" s="250">
        <f t="shared" si="0"/>
        <v>0</v>
      </c>
      <c r="AD25" s="250"/>
      <c r="AE25" s="250"/>
      <c r="AF25" s="25"/>
    </row>
    <row r="26" spans="1:32" ht="18" customHeight="1">
      <c r="A26" s="252"/>
      <c r="B26" s="252"/>
      <c r="C26" s="252"/>
      <c r="D26" s="265"/>
      <c r="E26" s="265"/>
      <c r="F26" s="265"/>
      <c r="G26" s="265"/>
      <c r="H26" s="265"/>
      <c r="I26" s="265"/>
      <c r="J26" s="265"/>
      <c r="K26" s="265"/>
      <c r="L26" s="265"/>
      <c r="M26" s="252"/>
      <c r="N26" s="252"/>
      <c r="O26" s="252"/>
      <c r="P26" s="252"/>
      <c r="Q26" s="252"/>
      <c r="R26" s="252"/>
      <c r="S26" s="252"/>
      <c r="T26" s="252"/>
      <c r="U26" s="252"/>
      <c r="V26" s="252"/>
      <c r="W26" s="252"/>
      <c r="X26" s="252"/>
      <c r="Y26" s="254"/>
      <c r="Z26" s="254"/>
      <c r="AA26" s="252"/>
      <c r="AB26" s="252"/>
      <c r="AC26" s="250">
        <f t="shared" si="0"/>
        <v>0</v>
      </c>
      <c r="AD26" s="250"/>
      <c r="AE26" s="250"/>
      <c r="AF26" s="25"/>
    </row>
    <row r="27" spans="1:32" ht="18" customHeight="1">
      <c r="A27" s="252"/>
      <c r="B27" s="252"/>
      <c r="C27" s="252"/>
      <c r="D27" s="265" t="s">
        <v>0</v>
      </c>
      <c r="E27" s="265"/>
      <c r="F27" s="265"/>
      <c r="G27" s="265"/>
      <c r="H27" s="265"/>
      <c r="I27" s="265"/>
      <c r="J27" s="265"/>
      <c r="K27" s="265"/>
      <c r="L27" s="265"/>
      <c r="M27" s="252"/>
      <c r="N27" s="252"/>
      <c r="O27" s="252"/>
      <c r="P27" s="252"/>
      <c r="Q27" s="252"/>
      <c r="R27" s="252"/>
      <c r="S27" s="252"/>
      <c r="T27" s="252"/>
      <c r="U27" s="252"/>
      <c r="V27" s="252"/>
      <c r="W27" s="252"/>
      <c r="X27" s="252"/>
      <c r="Y27" s="254"/>
      <c r="Z27" s="254"/>
      <c r="AA27" s="252"/>
      <c r="AB27" s="252"/>
      <c r="AC27" s="250">
        <f t="shared" si="0"/>
        <v>0</v>
      </c>
      <c r="AD27" s="250"/>
      <c r="AE27" s="250"/>
      <c r="AF27" s="25"/>
    </row>
    <row r="28" spans="1:32" ht="18" customHeight="1">
      <c r="A28" s="252"/>
      <c r="B28" s="252"/>
      <c r="C28" s="252"/>
      <c r="D28" s="265"/>
      <c r="E28" s="265"/>
      <c r="F28" s="265"/>
      <c r="G28" s="265"/>
      <c r="H28" s="265"/>
      <c r="I28" s="265"/>
      <c r="J28" s="265"/>
      <c r="K28" s="265"/>
      <c r="L28" s="265"/>
      <c r="M28" s="252"/>
      <c r="N28" s="252"/>
      <c r="O28" s="252"/>
      <c r="P28" s="252"/>
      <c r="Q28" s="252"/>
      <c r="R28" s="252"/>
      <c r="S28" s="252"/>
      <c r="T28" s="252"/>
      <c r="U28" s="252"/>
      <c r="V28" s="252"/>
      <c r="W28" s="252"/>
      <c r="X28" s="252"/>
      <c r="Y28" s="254"/>
      <c r="Z28" s="254"/>
      <c r="AA28" s="252"/>
      <c r="AB28" s="252"/>
      <c r="AC28" s="250">
        <f t="shared" si="0"/>
        <v>0</v>
      </c>
      <c r="AD28" s="250"/>
      <c r="AE28" s="250"/>
      <c r="AF28" s="25"/>
    </row>
    <row r="29" spans="1:32" ht="18" customHeight="1">
      <c r="A29" s="252"/>
      <c r="B29" s="252"/>
      <c r="C29" s="252"/>
      <c r="D29" s="265"/>
      <c r="E29" s="265"/>
      <c r="F29" s="265"/>
      <c r="G29" s="265"/>
      <c r="H29" s="265"/>
      <c r="I29" s="265"/>
      <c r="J29" s="265"/>
      <c r="K29" s="265"/>
      <c r="L29" s="265"/>
      <c r="M29" s="252"/>
      <c r="N29" s="252"/>
      <c r="O29" s="252"/>
      <c r="P29" s="252"/>
      <c r="Q29" s="252"/>
      <c r="R29" s="252"/>
      <c r="S29" s="252"/>
      <c r="T29" s="252"/>
      <c r="U29" s="252"/>
      <c r="V29" s="252"/>
      <c r="W29" s="252"/>
      <c r="X29" s="252"/>
      <c r="Y29" s="254"/>
      <c r="Z29" s="254"/>
      <c r="AA29" s="252"/>
      <c r="AB29" s="252"/>
      <c r="AC29" s="250">
        <f t="shared" si="0"/>
        <v>0</v>
      </c>
      <c r="AD29" s="250"/>
      <c r="AE29" s="250"/>
      <c r="AF29" s="25"/>
    </row>
    <row r="30" spans="1:32" ht="18" customHeight="1">
      <c r="A30" s="252"/>
      <c r="B30" s="252"/>
      <c r="C30" s="252"/>
      <c r="D30" s="265"/>
      <c r="E30" s="265"/>
      <c r="F30" s="265"/>
      <c r="G30" s="265"/>
      <c r="H30" s="265"/>
      <c r="I30" s="265"/>
      <c r="J30" s="265"/>
      <c r="K30" s="265"/>
      <c r="L30" s="265"/>
      <c r="M30" s="252"/>
      <c r="N30" s="252"/>
      <c r="O30" s="252"/>
      <c r="P30" s="252"/>
      <c r="Q30" s="252"/>
      <c r="R30" s="252"/>
      <c r="S30" s="252"/>
      <c r="T30" s="252"/>
      <c r="U30" s="252"/>
      <c r="V30" s="252"/>
      <c r="W30" s="252"/>
      <c r="X30" s="252"/>
      <c r="Y30" s="254"/>
      <c r="Z30" s="254"/>
      <c r="AA30" s="252"/>
      <c r="AB30" s="252"/>
      <c r="AC30" s="250">
        <f t="shared" si="0"/>
        <v>0</v>
      </c>
      <c r="AD30" s="250"/>
      <c r="AE30" s="250"/>
      <c r="AF30" s="25"/>
    </row>
    <row r="31" spans="1:32" ht="18" customHeight="1">
      <c r="A31" s="252"/>
      <c r="B31" s="252"/>
      <c r="C31" s="252"/>
      <c r="D31" s="265"/>
      <c r="E31" s="265"/>
      <c r="F31" s="265"/>
      <c r="G31" s="265"/>
      <c r="H31" s="265"/>
      <c r="I31" s="265"/>
      <c r="J31" s="265"/>
      <c r="K31" s="265"/>
      <c r="L31" s="265"/>
      <c r="M31" s="252"/>
      <c r="N31" s="252"/>
      <c r="O31" s="252"/>
      <c r="P31" s="252"/>
      <c r="Q31" s="252"/>
      <c r="R31" s="252"/>
      <c r="S31" s="252"/>
      <c r="T31" s="252"/>
      <c r="U31" s="252"/>
      <c r="V31" s="252"/>
      <c r="W31" s="252"/>
      <c r="X31" s="252"/>
      <c r="Y31" s="254"/>
      <c r="Z31" s="254"/>
      <c r="AA31" s="252"/>
      <c r="AB31" s="252"/>
      <c r="AC31" s="250">
        <f t="shared" si="0"/>
        <v>0</v>
      </c>
      <c r="AD31" s="250"/>
      <c r="AE31" s="250"/>
      <c r="AF31" s="25"/>
    </row>
    <row r="32" spans="1:37" ht="18" customHeight="1">
      <c r="A32" s="275"/>
      <c r="B32" s="275"/>
      <c r="C32" s="275"/>
      <c r="D32" s="277" t="s">
        <v>31</v>
      </c>
      <c r="E32" s="277"/>
      <c r="F32" s="277"/>
      <c r="G32" s="277"/>
      <c r="H32" s="277"/>
      <c r="I32" s="277"/>
      <c r="J32" s="277"/>
      <c r="K32" s="277"/>
      <c r="L32" s="277"/>
      <c r="M32" s="277"/>
      <c r="N32" s="277"/>
      <c r="O32" s="277"/>
      <c r="P32" s="277"/>
      <c r="Q32" s="277"/>
      <c r="R32" s="276">
        <f>SUM(R11:T31)</f>
        <v>0</v>
      </c>
      <c r="S32" s="276"/>
      <c r="T32" s="276"/>
      <c r="U32" s="101"/>
      <c r="V32" s="100"/>
      <c r="W32" s="100"/>
      <c r="X32" s="100"/>
      <c r="Y32" s="100"/>
      <c r="Z32" s="100"/>
      <c r="AA32" s="100"/>
      <c r="AB32" s="102" t="s">
        <v>107</v>
      </c>
      <c r="AC32" s="248"/>
      <c r="AD32" s="249"/>
      <c r="AE32" s="249"/>
      <c r="AF32" s="88"/>
      <c r="AG32" s="98"/>
      <c r="AH32" s="99"/>
      <c r="AI32" s="99"/>
      <c r="AJ32" s="99"/>
      <c r="AK32" s="99"/>
    </row>
    <row r="33" spans="21:37" ht="18" customHeight="1">
      <c r="U33" s="101"/>
      <c r="V33" s="101"/>
      <c r="W33" s="101"/>
      <c r="X33" s="101"/>
      <c r="Y33" s="101"/>
      <c r="Z33" s="101"/>
      <c r="AA33" s="101"/>
      <c r="AB33" s="102" t="s">
        <v>108</v>
      </c>
      <c r="AC33" s="248"/>
      <c r="AD33" s="249"/>
      <c r="AE33" s="249"/>
      <c r="AF33" s="99"/>
      <c r="AG33" s="99"/>
      <c r="AH33" s="99"/>
      <c r="AI33" s="99"/>
      <c r="AJ33" s="99"/>
      <c r="AK33" s="99"/>
    </row>
    <row r="34" spans="32:37" ht="12.75">
      <c r="AF34" s="99"/>
      <c r="AG34" s="99"/>
      <c r="AH34" s="99"/>
      <c r="AI34" s="99"/>
      <c r="AJ34" s="99"/>
      <c r="AK34" s="99"/>
    </row>
    <row r="35" spans="32:37" ht="12.75">
      <c r="AF35" s="99"/>
      <c r="AG35" s="99"/>
      <c r="AH35" s="99"/>
      <c r="AI35" s="99"/>
      <c r="AJ35" s="99"/>
      <c r="AK35" s="99"/>
    </row>
    <row r="36" spans="32:37" ht="12.75">
      <c r="AF36" s="99"/>
      <c r="AG36" s="99"/>
      <c r="AH36" s="99"/>
      <c r="AI36" s="99"/>
      <c r="AJ36" s="99"/>
      <c r="AK36" s="99"/>
    </row>
    <row r="37" spans="28:37" ht="12.75">
      <c r="AB37" s="7" t="s">
        <v>0</v>
      </c>
      <c r="AF37" s="99"/>
      <c r="AG37" s="99"/>
      <c r="AH37" s="99"/>
      <c r="AI37" s="99"/>
      <c r="AJ37" s="99"/>
      <c r="AK37" s="99"/>
    </row>
  </sheetData>
  <sheetProtection password="9A61" sheet="1" selectLockedCells="1"/>
  <mergeCells count="219">
    <mergeCell ref="A2:AF2"/>
    <mergeCell ref="AC21:AE21"/>
    <mergeCell ref="A22:C22"/>
    <mergeCell ref="D22:L22"/>
    <mergeCell ref="M22:N22"/>
    <mergeCell ref="O22:Q22"/>
    <mergeCell ref="R22:T22"/>
    <mergeCell ref="U22:X22"/>
    <mergeCell ref="Y22:Z22"/>
    <mergeCell ref="AA22:AB22"/>
    <mergeCell ref="AA8:AE9"/>
    <mergeCell ref="A8:C10"/>
    <mergeCell ref="D8:L10"/>
    <mergeCell ref="M8:N10"/>
    <mergeCell ref="O8:Q10"/>
    <mergeCell ref="R8:T10"/>
    <mergeCell ref="U8:X10"/>
    <mergeCell ref="AC10:AE10"/>
    <mergeCell ref="A1:AF1"/>
    <mergeCell ref="A4:AF4"/>
    <mergeCell ref="AA13:AB13"/>
    <mergeCell ref="A12:C12"/>
    <mergeCell ref="A13:C13"/>
    <mergeCell ref="D13:L13"/>
    <mergeCell ref="O13:Q13"/>
    <mergeCell ref="D12:L12"/>
    <mergeCell ref="Y7:Z7"/>
    <mergeCell ref="AA7:AB7"/>
    <mergeCell ref="AF8:AF10"/>
    <mergeCell ref="Y13:Z13"/>
    <mergeCell ref="O29:Q29"/>
    <mergeCell ref="U28:X28"/>
    <mergeCell ref="Y28:Z28"/>
    <mergeCell ref="Y29:Z29"/>
    <mergeCell ref="U19:X19"/>
    <mergeCell ref="O21:Q21"/>
    <mergeCell ref="R21:T21"/>
    <mergeCell ref="U21:X21"/>
    <mergeCell ref="M17:N17"/>
    <mergeCell ref="M18:N18"/>
    <mergeCell ref="O17:Q17"/>
    <mergeCell ref="R17:T17"/>
    <mergeCell ref="O18:Q18"/>
    <mergeCell ref="R18:T18"/>
    <mergeCell ref="U29:X29"/>
    <mergeCell ref="R26:T26"/>
    <mergeCell ref="U26:X26"/>
    <mergeCell ref="R28:T28"/>
    <mergeCell ref="R29:T29"/>
    <mergeCell ref="R27:T27"/>
    <mergeCell ref="U27:X27"/>
    <mergeCell ref="AA29:AB29"/>
    <mergeCell ref="AA26:AB26"/>
    <mergeCell ref="Y26:Z26"/>
    <mergeCell ref="AA28:AB28"/>
    <mergeCell ref="AA21:AB21"/>
    <mergeCell ref="Y27:Z27"/>
    <mergeCell ref="AA27:AB27"/>
    <mergeCell ref="Y24:Z24"/>
    <mergeCell ref="AA24:AB24"/>
    <mergeCell ref="AA25:AB25"/>
    <mergeCell ref="A26:C26"/>
    <mergeCell ref="D26:L26"/>
    <mergeCell ref="M26:N26"/>
    <mergeCell ref="R19:T19"/>
    <mergeCell ref="A19:C19"/>
    <mergeCell ref="D19:L19"/>
    <mergeCell ref="O26:Q26"/>
    <mergeCell ref="R20:T20"/>
    <mergeCell ref="M21:N21"/>
    <mergeCell ref="M19:N19"/>
    <mergeCell ref="A32:C32"/>
    <mergeCell ref="R32:T32"/>
    <mergeCell ref="A28:C28"/>
    <mergeCell ref="D28:L28"/>
    <mergeCell ref="M28:N28"/>
    <mergeCell ref="O28:Q28"/>
    <mergeCell ref="R31:T31"/>
    <mergeCell ref="A29:C29"/>
    <mergeCell ref="D29:L29"/>
    <mergeCell ref="D32:Q32"/>
    <mergeCell ref="AA30:AB30"/>
    <mergeCell ref="AC30:AE30"/>
    <mergeCell ref="A31:C31"/>
    <mergeCell ref="D31:L31"/>
    <mergeCell ref="M31:N31"/>
    <mergeCell ref="O31:Q31"/>
    <mergeCell ref="AC31:AE31"/>
    <mergeCell ref="U31:X31"/>
    <mergeCell ref="Y31:Z31"/>
    <mergeCell ref="AA31:AB31"/>
    <mergeCell ref="AC28:AE28"/>
    <mergeCell ref="AC29:AE29"/>
    <mergeCell ref="A30:C30"/>
    <mergeCell ref="D30:L30"/>
    <mergeCell ref="M30:N30"/>
    <mergeCell ref="O30:Q30"/>
    <mergeCell ref="R30:T30"/>
    <mergeCell ref="U30:X30"/>
    <mergeCell ref="Y30:Z30"/>
    <mergeCell ref="M29:N29"/>
    <mergeCell ref="A27:C27"/>
    <mergeCell ref="D27:L27"/>
    <mergeCell ref="M27:N27"/>
    <mergeCell ref="O27:Q27"/>
    <mergeCell ref="O19:Q19"/>
    <mergeCell ref="A20:C20"/>
    <mergeCell ref="D20:L20"/>
    <mergeCell ref="M20:N20"/>
    <mergeCell ref="O20:Q20"/>
    <mergeCell ref="A25:C25"/>
    <mergeCell ref="M15:N15"/>
    <mergeCell ref="O15:Q15"/>
    <mergeCell ref="Y16:Z16"/>
    <mergeCell ref="A16:C16"/>
    <mergeCell ref="D16:L16"/>
    <mergeCell ref="M16:N16"/>
    <mergeCell ref="O16:Q16"/>
    <mergeCell ref="M13:N13"/>
    <mergeCell ref="AA16:AB16"/>
    <mergeCell ref="Y14:Z14"/>
    <mergeCell ref="U16:X16"/>
    <mergeCell ref="R15:T15"/>
    <mergeCell ref="R16:T16"/>
    <mergeCell ref="Y15:Z15"/>
    <mergeCell ref="U15:X15"/>
    <mergeCell ref="U14:X14"/>
    <mergeCell ref="AA15:AB15"/>
    <mergeCell ref="AC7:AE7"/>
    <mergeCell ref="Y8:Z10"/>
    <mergeCell ref="M14:N14"/>
    <mergeCell ref="O14:Q14"/>
    <mergeCell ref="R14:T14"/>
    <mergeCell ref="M12:N12"/>
    <mergeCell ref="O12:Q12"/>
    <mergeCell ref="R12:T12"/>
    <mergeCell ref="R13:T13"/>
    <mergeCell ref="AA12:AB12"/>
    <mergeCell ref="AC33:AE33"/>
    <mergeCell ref="A5:C5"/>
    <mergeCell ref="D5:I5"/>
    <mergeCell ref="A21:C21"/>
    <mergeCell ref="D21:L21"/>
    <mergeCell ref="D14:L14"/>
    <mergeCell ref="D15:L15"/>
    <mergeCell ref="A14:C14"/>
    <mergeCell ref="A15:C15"/>
    <mergeCell ref="AA10:AB10"/>
    <mergeCell ref="A17:C17"/>
    <mergeCell ref="A23:C23"/>
    <mergeCell ref="D23:L23"/>
    <mergeCell ref="A18:C18"/>
    <mergeCell ref="D18:L18"/>
    <mergeCell ref="D17:L17"/>
    <mergeCell ref="D25:L25"/>
    <mergeCell ref="M25:N25"/>
    <mergeCell ref="O25:Q25"/>
    <mergeCell ref="R25:T25"/>
    <mergeCell ref="U25:X25"/>
    <mergeCell ref="Y25:Z25"/>
    <mergeCell ref="U20:X20"/>
    <mergeCell ref="M23:N23"/>
    <mergeCell ref="O23:Q23"/>
    <mergeCell ref="R23:T23"/>
    <mergeCell ref="AA23:AB23"/>
    <mergeCell ref="U23:X23"/>
    <mergeCell ref="Y23:Z23"/>
    <mergeCell ref="AC19:AE19"/>
    <mergeCell ref="Y18:Z18"/>
    <mergeCell ref="AA18:AB18"/>
    <mergeCell ref="Y19:Z19"/>
    <mergeCell ref="AA19:AB19"/>
    <mergeCell ref="U18:X18"/>
    <mergeCell ref="A24:C24"/>
    <mergeCell ref="D24:L24"/>
    <mergeCell ref="M24:N24"/>
    <mergeCell ref="O24:Q24"/>
    <mergeCell ref="AC24:AE24"/>
    <mergeCell ref="Y21:Z21"/>
    <mergeCell ref="R24:T24"/>
    <mergeCell ref="U24:X24"/>
    <mergeCell ref="A11:C11"/>
    <mergeCell ref="D11:L11"/>
    <mergeCell ref="M11:N11"/>
    <mergeCell ref="AA11:AB11"/>
    <mergeCell ref="O11:Q11"/>
    <mergeCell ref="R11:T11"/>
    <mergeCell ref="U11:X11"/>
    <mergeCell ref="Y11:Z11"/>
    <mergeCell ref="A7:C7"/>
    <mergeCell ref="D7:L7"/>
    <mergeCell ref="M7:N7"/>
    <mergeCell ref="R7:T7"/>
    <mergeCell ref="O7:Q7"/>
    <mergeCell ref="AC18:AE18"/>
    <mergeCell ref="U12:X12"/>
    <mergeCell ref="Y17:Z17"/>
    <mergeCell ref="AC11:AE11"/>
    <mergeCell ref="AA14:AB14"/>
    <mergeCell ref="AC25:AE25"/>
    <mergeCell ref="U7:X7"/>
    <mergeCell ref="AA17:AB17"/>
    <mergeCell ref="U17:X17"/>
    <mergeCell ref="U13:X13"/>
    <mergeCell ref="Y12:Z12"/>
    <mergeCell ref="Y20:Z20"/>
    <mergeCell ref="AA20:AB20"/>
    <mergeCell ref="AC23:AE23"/>
    <mergeCell ref="AC20:AE20"/>
    <mergeCell ref="AC32:AE32"/>
    <mergeCell ref="AC12:AE12"/>
    <mergeCell ref="AC13:AE13"/>
    <mergeCell ref="AC14:AE14"/>
    <mergeCell ref="AC15:AE15"/>
    <mergeCell ref="AC16:AE16"/>
    <mergeCell ref="AC17:AE17"/>
    <mergeCell ref="AC22:AE22"/>
    <mergeCell ref="AC26:AE26"/>
    <mergeCell ref="AC27:AE27"/>
  </mergeCells>
  <printOptions/>
  <pageMargins left="0.4" right="0.4" top="0.75" bottom="0.5" header="0.5" footer="0.5"/>
  <pageSetup fitToHeight="1" fitToWidth="1" horizontalDpi="300" verticalDpi="300" orientation="landscape" scale="96" r:id="rId3"/>
  <legacyDrawing r:id="rId2"/>
  <oleObjects>
    <oleObject progId="Word.Document.8" shapeId="576308" r:id="rId1"/>
  </oleObjects>
</worksheet>
</file>

<file path=xl/worksheets/sheet6.xml><?xml version="1.0" encoding="utf-8"?>
<worksheet xmlns="http://schemas.openxmlformats.org/spreadsheetml/2006/main" xmlns:r="http://schemas.openxmlformats.org/officeDocument/2006/relationships">
  <sheetPr codeName="Sheet4"/>
  <dimension ref="A3:I119"/>
  <sheetViews>
    <sheetView zoomScalePageLayoutView="0" workbookViewId="0" topLeftCell="A61">
      <selection activeCell="D82" sqref="D82"/>
    </sheetView>
  </sheetViews>
  <sheetFormatPr defaultColWidth="9.140625" defaultRowHeight="12.75"/>
  <cols>
    <col min="2" max="2" width="62.57421875" style="0" customWidth="1"/>
  </cols>
  <sheetData>
    <row r="3" ht="12.75">
      <c r="A3" s="21" t="s">
        <v>36</v>
      </c>
    </row>
    <row r="4" spans="1:3" ht="12.75">
      <c r="A4" s="22"/>
      <c r="B4" s="22"/>
      <c r="C4" s="22"/>
    </row>
    <row r="5" spans="1:3" ht="12.75">
      <c r="A5" s="22">
        <v>1</v>
      </c>
      <c r="B5" s="21" t="s">
        <v>43</v>
      </c>
      <c r="C5" s="22">
        <v>0</v>
      </c>
    </row>
    <row r="6" spans="1:3" ht="12.75">
      <c r="A6" s="22">
        <v>2</v>
      </c>
      <c r="B6" s="21" t="s">
        <v>37</v>
      </c>
      <c r="C6" s="22">
        <v>0.98</v>
      </c>
    </row>
    <row r="7" spans="1:3" ht="12.75">
      <c r="A7" s="22">
        <v>3</v>
      </c>
      <c r="B7" s="21" t="s">
        <v>77</v>
      </c>
      <c r="C7" s="22">
        <v>0.95</v>
      </c>
    </row>
    <row r="8" spans="1:3" ht="12.75">
      <c r="A8" s="22">
        <v>4</v>
      </c>
      <c r="B8" s="21" t="s">
        <v>78</v>
      </c>
      <c r="C8" s="22">
        <v>0.8</v>
      </c>
    </row>
    <row r="9" spans="1:3" ht="12.75">
      <c r="A9" s="22">
        <v>5</v>
      </c>
      <c r="B9" s="21" t="s">
        <v>38</v>
      </c>
      <c r="C9" s="22">
        <v>0.75</v>
      </c>
    </row>
    <row r="10" spans="1:3" ht="12.75">
      <c r="A10" s="22">
        <v>6</v>
      </c>
      <c r="B10" s="21" t="s">
        <v>39</v>
      </c>
      <c r="C10" s="22">
        <v>0.7</v>
      </c>
    </row>
    <row r="11" spans="1:3" ht="12.75">
      <c r="A11" s="22">
        <v>7</v>
      </c>
      <c r="B11" s="21" t="s">
        <v>40</v>
      </c>
      <c r="C11" s="22">
        <v>0.6</v>
      </c>
    </row>
    <row r="15" ht="12.75">
      <c r="A15" t="s">
        <v>70</v>
      </c>
    </row>
    <row r="17" spans="1:5" ht="12.75">
      <c r="A17" s="22">
        <v>1</v>
      </c>
      <c r="B17" s="21" t="s">
        <v>184</v>
      </c>
      <c r="C17" s="22"/>
      <c r="D17" s="22"/>
      <c r="E17" s="22"/>
    </row>
    <row r="18" spans="1:5" ht="12.75">
      <c r="A18" s="22">
        <v>2</v>
      </c>
      <c r="B18" s="21" t="s">
        <v>97</v>
      </c>
      <c r="C18" s="22">
        <v>22</v>
      </c>
      <c r="D18" s="22">
        <v>16</v>
      </c>
      <c r="E18" s="22">
        <v>3</v>
      </c>
    </row>
    <row r="19" spans="1:5" ht="12.75">
      <c r="A19" s="22">
        <v>3</v>
      </c>
      <c r="B19" s="21" t="s">
        <v>98</v>
      </c>
      <c r="C19" s="22">
        <v>11</v>
      </c>
      <c r="D19" s="22">
        <v>6</v>
      </c>
      <c r="E19" s="22">
        <v>11.5</v>
      </c>
    </row>
    <row r="20" spans="1:5" ht="12.75">
      <c r="A20" s="22">
        <v>4</v>
      </c>
      <c r="B20" s="21" t="s">
        <v>99</v>
      </c>
      <c r="C20" s="22">
        <v>15</v>
      </c>
      <c r="D20" s="22">
        <v>14</v>
      </c>
      <c r="E20" s="22">
        <v>1.2</v>
      </c>
    </row>
    <row r="21" spans="1:5" ht="12.75">
      <c r="A21" s="22">
        <v>5</v>
      </c>
      <c r="B21" s="21"/>
      <c r="C21" s="22"/>
      <c r="D21" s="22"/>
      <c r="E21" s="22"/>
    </row>
    <row r="22" spans="1:5" ht="12.75">
      <c r="A22" s="22">
        <v>6</v>
      </c>
      <c r="B22" s="21" t="s">
        <v>185</v>
      </c>
      <c r="C22" s="22"/>
      <c r="D22" s="22"/>
      <c r="E22" s="22"/>
    </row>
    <row r="23" spans="1:5" ht="12.75">
      <c r="A23" s="22">
        <v>7</v>
      </c>
      <c r="B23" s="21" t="s">
        <v>100</v>
      </c>
      <c r="C23" s="22">
        <v>3</v>
      </c>
      <c r="D23" s="22">
        <v>1</v>
      </c>
      <c r="E23" s="22">
        <v>4.9</v>
      </c>
    </row>
    <row r="24" spans="1:5" ht="12.75">
      <c r="A24" s="22">
        <v>8</v>
      </c>
      <c r="B24" s="21" t="s">
        <v>101</v>
      </c>
      <c r="C24" s="22">
        <v>3</v>
      </c>
      <c r="D24" s="22">
        <v>1</v>
      </c>
      <c r="E24" s="22">
        <v>13.5</v>
      </c>
    </row>
    <row r="25" spans="1:5" ht="12.75">
      <c r="A25" s="22">
        <v>9</v>
      </c>
      <c r="B25" s="21" t="s">
        <v>102</v>
      </c>
      <c r="C25" s="22">
        <v>3</v>
      </c>
      <c r="D25" s="22">
        <v>1</v>
      </c>
      <c r="E25" s="22">
        <v>0.7</v>
      </c>
    </row>
    <row r="26" spans="1:5" ht="12.75">
      <c r="A26" s="22">
        <v>10</v>
      </c>
      <c r="B26" s="21" t="s">
        <v>103</v>
      </c>
      <c r="C26" s="22">
        <v>6</v>
      </c>
      <c r="D26" s="22">
        <v>2</v>
      </c>
      <c r="E26" s="22">
        <v>1.6</v>
      </c>
    </row>
    <row r="27" spans="1:5" ht="12.75">
      <c r="A27" s="22">
        <v>11</v>
      </c>
      <c r="B27" s="21" t="s">
        <v>104</v>
      </c>
      <c r="C27" s="22">
        <v>6</v>
      </c>
      <c r="D27" s="22">
        <v>2</v>
      </c>
      <c r="E27" s="22">
        <v>3.2</v>
      </c>
    </row>
    <row r="28" spans="1:5" ht="12.75">
      <c r="A28" s="22">
        <v>12</v>
      </c>
      <c r="B28" s="21" t="s">
        <v>105</v>
      </c>
      <c r="C28" s="22">
        <v>15</v>
      </c>
      <c r="D28" s="22">
        <v>5</v>
      </c>
      <c r="E28" s="22">
        <v>0.5</v>
      </c>
    </row>
    <row r="29" spans="1:5" ht="12.75">
      <c r="A29" s="22">
        <v>13</v>
      </c>
      <c r="B29" s="21"/>
      <c r="C29" s="22"/>
      <c r="D29" s="22"/>
      <c r="E29" s="22"/>
    </row>
    <row r="30" spans="1:5" ht="12.75">
      <c r="A30" s="22">
        <v>14</v>
      </c>
      <c r="B30" s="21"/>
      <c r="C30" s="22"/>
      <c r="D30" s="22"/>
      <c r="E30" s="22"/>
    </row>
    <row r="31" spans="1:5" ht="12.75">
      <c r="A31" s="22">
        <v>15</v>
      </c>
      <c r="B31" s="21"/>
      <c r="C31" s="22"/>
      <c r="D31" s="22"/>
      <c r="E31" s="22"/>
    </row>
    <row r="32" spans="1:5" ht="12.75">
      <c r="A32" s="22">
        <v>16</v>
      </c>
      <c r="B32" s="21"/>
      <c r="C32" s="22"/>
      <c r="D32" s="22"/>
      <c r="E32" s="22"/>
    </row>
    <row r="33" spans="1:5" ht="12.75">
      <c r="A33" s="22">
        <v>17</v>
      </c>
      <c r="B33" s="21"/>
      <c r="C33" s="22"/>
      <c r="D33" s="22"/>
      <c r="E33" s="22"/>
    </row>
    <row r="34" spans="1:5" ht="12.75">
      <c r="A34" s="22">
        <v>18</v>
      </c>
      <c r="B34" s="21"/>
      <c r="C34" s="22"/>
      <c r="D34" s="22"/>
      <c r="E34" s="22"/>
    </row>
    <row r="35" spans="1:5" ht="12.75">
      <c r="A35" s="22">
        <v>19</v>
      </c>
      <c r="B35" s="21"/>
      <c r="C35" s="22"/>
      <c r="D35" s="22"/>
      <c r="E35" s="22"/>
    </row>
    <row r="36" spans="1:5" ht="12.75">
      <c r="A36" s="22">
        <v>20</v>
      </c>
      <c r="B36" s="21"/>
      <c r="C36" s="22"/>
      <c r="D36" s="22"/>
      <c r="E36" s="22"/>
    </row>
    <row r="37" spans="1:5" ht="12.75">
      <c r="A37" s="22">
        <v>21</v>
      </c>
      <c r="B37" s="108" t="s">
        <v>184</v>
      </c>
      <c r="C37" s="22"/>
      <c r="D37" s="22"/>
      <c r="E37" s="22"/>
    </row>
    <row r="38" spans="1:5" ht="12.75">
      <c r="A38" s="53">
        <v>22</v>
      </c>
      <c r="B38" s="108" t="s">
        <v>185</v>
      </c>
      <c r="C38" s="22"/>
      <c r="D38" s="22"/>
      <c r="E38" s="22"/>
    </row>
    <row r="39" spans="1:5" ht="12.75">
      <c r="A39" s="53">
        <v>23</v>
      </c>
      <c r="B39" s="21"/>
      <c r="C39" s="22"/>
      <c r="D39" s="22"/>
      <c r="E39" s="22"/>
    </row>
    <row r="40" spans="1:2" ht="12.75">
      <c r="A40" s="53">
        <v>24</v>
      </c>
      <c r="B40" s="21"/>
    </row>
    <row r="41" spans="1:5" ht="12.75">
      <c r="A41" s="22">
        <v>25</v>
      </c>
      <c r="B41" s="21"/>
      <c r="C41" s="22"/>
      <c r="D41" s="22"/>
      <c r="E41" s="22"/>
    </row>
    <row r="42" spans="1:5" ht="12.75">
      <c r="A42" s="22">
        <v>26</v>
      </c>
      <c r="B42" s="21"/>
      <c r="C42" s="22"/>
      <c r="D42" s="22"/>
      <c r="E42" s="22"/>
    </row>
    <row r="43" spans="1:5" ht="12.75">
      <c r="A43" s="22">
        <v>27</v>
      </c>
      <c r="B43" s="21"/>
      <c r="C43" s="22"/>
      <c r="D43" s="22"/>
      <c r="E43" s="22"/>
    </row>
    <row r="44" spans="1:5" ht="12.75">
      <c r="A44" s="22">
        <v>28</v>
      </c>
      <c r="B44" s="21"/>
      <c r="C44" s="22"/>
      <c r="D44" s="22"/>
      <c r="E44" s="22"/>
    </row>
    <row r="45" spans="1:5" ht="12.75">
      <c r="A45" s="22">
        <v>29</v>
      </c>
      <c r="B45" s="21"/>
      <c r="C45" s="22"/>
      <c r="D45" s="22"/>
      <c r="E45" s="22"/>
    </row>
    <row r="46" spans="1:5" ht="12.75">
      <c r="A46" s="22">
        <v>30</v>
      </c>
      <c r="B46" s="21"/>
      <c r="C46" s="22"/>
      <c r="D46" s="22"/>
      <c r="E46" s="22"/>
    </row>
    <row r="47" spans="1:5" ht="12.75">
      <c r="A47" s="22">
        <v>31</v>
      </c>
      <c r="B47" s="21"/>
      <c r="C47" s="22"/>
      <c r="D47" s="22"/>
      <c r="E47" s="22"/>
    </row>
    <row r="48" spans="1:5" ht="12.75">
      <c r="A48" s="22">
        <v>32</v>
      </c>
      <c r="B48" s="21"/>
      <c r="C48" s="22"/>
      <c r="D48" s="22"/>
      <c r="E48" s="22"/>
    </row>
    <row r="49" spans="1:5" ht="12.75">
      <c r="A49" s="22">
        <v>33</v>
      </c>
      <c r="B49" s="21"/>
      <c r="C49" s="22"/>
      <c r="D49" s="22"/>
      <c r="E49" s="22"/>
    </row>
    <row r="50" spans="1:5" ht="12.75">
      <c r="A50" s="22">
        <v>34</v>
      </c>
      <c r="B50" s="21"/>
      <c r="C50" s="22"/>
      <c r="D50" s="22"/>
      <c r="E50" s="22"/>
    </row>
    <row r="51" spans="1:5" ht="12.75">
      <c r="A51" s="22">
        <v>35</v>
      </c>
      <c r="B51" s="21"/>
      <c r="C51" s="22"/>
      <c r="D51" s="22"/>
      <c r="E51" s="22"/>
    </row>
    <row r="52" spans="1:5" ht="12.75">
      <c r="A52" s="22">
        <v>36</v>
      </c>
      <c r="B52" s="21"/>
      <c r="C52" s="22"/>
      <c r="D52" s="22"/>
      <c r="E52" s="22"/>
    </row>
    <row r="53" spans="1:5" ht="12.75">
      <c r="A53" s="22">
        <v>37</v>
      </c>
      <c r="B53" s="21"/>
      <c r="C53" s="22"/>
      <c r="D53" s="22"/>
      <c r="E53" s="22"/>
    </row>
    <row r="54" spans="1:5" ht="12.75">
      <c r="A54" s="22">
        <v>38</v>
      </c>
      <c r="B54" s="21"/>
      <c r="C54" s="22"/>
      <c r="D54" s="22"/>
      <c r="E54" s="22"/>
    </row>
    <row r="56" ht="12.75">
      <c r="A56" t="s">
        <v>63</v>
      </c>
    </row>
    <row r="58" ht="12.75">
      <c r="B58" s="22">
        <v>1.2</v>
      </c>
    </row>
    <row r="59" ht="12.75">
      <c r="B59" s="22">
        <v>1.1</v>
      </c>
    </row>
    <row r="60" ht="12.75">
      <c r="B60" s="22">
        <v>0.9</v>
      </c>
    </row>
    <row r="64" ht="12.75">
      <c r="A64" t="s">
        <v>64</v>
      </c>
    </row>
    <row r="66" spans="1:4" ht="12.75">
      <c r="A66" s="22">
        <v>1</v>
      </c>
      <c r="B66" t="s">
        <v>67</v>
      </c>
      <c r="C66">
        <v>0</v>
      </c>
      <c r="D66">
        <v>0</v>
      </c>
    </row>
    <row r="67" spans="1:4" ht="12.75">
      <c r="A67" s="22">
        <v>2</v>
      </c>
      <c r="B67" t="s">
        <v>65</v>
      </c>
      <c r="C67" t="str">
        <f>'Page 2 Liquid Manure'!$N$17</f>
        <v>1.2</v>
      </c>
      <c r="D67">
        <v>0.44</v>
      </c>
    </row>
    <row r="68" spans="1:4" ht="12.75">
      <c r="A68" s="22">
        <v>3</v>
      </c>
      <c r="B68" t="s">
        <v>66</v>
      </c>
      <c r="C68">
        <v>0.75</v>
      </c>
      <c r="D68">
        <v>0.4</v>
      </c>
    </row>
    <row r="69" ht="12.75">
      <c r="A69" s="22"/>
    </row>
    <row r="70" spans="1:4" ht="12.75">
      <c r="A70" s="22">
        <v>1</v>
      </c>
      <c r="B70" t="s">
        <v>67</v>
      </c>
      <c r="C70">
        <v>0</v>
      </c>
      <c r="D70">
        <v>0</v>
      </c>
    </row>
    <row r="71" spans="1:4" ht="12.75">
      <c r="A71" s="22">
        <v>2</v>
      </c>
      <c r="B71" t="s">
        <v>65</v>
      </c>
      <c r="C71" t="str">
        <f>'Page 2 Solid manure'!N17</f>
        <v>1.2</v>
      </c>
      <c r="D71">
        <v>0.44</v>
      </c>
    </row>
    <row r="72" spans="1:4" ht="12.75">
      <c r="A72" s="22">
        <v>3</v>
      </c>
      <c r="B72" t="s">
        <v>66</v>
      </c>
      <c r="C72">
        <v>0.75</v>
      </c>
      <c r="D72">
        <v>0.4</v>
      </c>
    </row>
    <row r="73" ht="12.75">
      <c r="A73" s="22"/>
    </row>
    <row r="74" ht="12.75">
      <c r="A74" s="22"/>
    </row>
    <row r="75" ht="12.75">
      <c r="A75" s="21" t="s">
        <v>81</v>
      </c>
    </row>
    <row r="76" ht="12.75">
      <c r="A76" s="22"/>
    </row>
    <row r="77" spans="1:2" ht="12.75">
      <c r="A77" s="22">
        <v>1</v>
      </c>
      <c r="B77" t="s">
        <v>86</v>
      </c>
    </row>
    <row r="78" spans="1:2" ht="12.75">
      <c r="A78" s="22">
        <v>2</v>
      </c>
      <c r="B78" t="s">
        <v>87</v>
      </c>
    </row>
    <row r="79" spans="1:2" ht="12.75">
      <c r="A79" s="22">
        <v>3</v>
      </c>
      <c r="B79" t="s">
        <v>82</v>
      </c>
    </row>
    <row r="80" spans="1:2" ht="12.75">
      <c r="A80" s="22">
        <v>4</v>
      </c>
      <c r="B80" t="s">
        <v>83</v>
      </c>
    </row>
    <row r="81" spans="1:2" ht="12.75">
      <c r="A81" s="22">
        <v>5</v>
      </c>
      <c r="B81" t="s">
        <v>84</v>
      </c>
    </row>
    <row r="82" spans="1:2" ht="12.75">
      <c r="A82" s="22">
        <v>6</v>
      </c>
      <c r="B82" t="s">
        <v>85</v>
      </c>
    </row>
    <row r="85" spans="1:5" ht="12.75">
      <c r="A85" s="22">
        <v>1</v>
      </c>
      <c r="B85" s="95" t="s">
        <v>186</v>
      </c>
      <c r="C85" s="22"/>
      <c r="D85" s="22"/>
      <c r="E85" s="22"/>
    </row>
    <row r="86" spans="1:5" ht="12.75">
      <c r="A86" s="22">
        <v>2</v>
      </c>
      <c r="B86" s="95" t="s">
        <v>173</v>
      </c>
      <c r="C86" s="22">
        <v>40</v>
      </c>
      <c r="D86" s="22">
        <v>25</v>
      </c>
      <c r="E86" s="22">
        <v>7.2</v>
      </c>
    </row>
    <row r="87" spans="1:5" ht="12.75">
      <c r="A87" s="22">
        <v>3</v>
      </c>
      <c r="B87" s="95" t="s">
        <v>174</v>
      </c>
      <c r="C87" s="22">
        <v>40</v>
      </c>
      <c r="D87" s="22">
        <v>25</v>
      </c>
      <c r="E87" s="22">
        <v>6.5</v>
      </c>
    </row>
    <row r="88" spans="1:5" ht="12.75">
      <c r="A88" s="22">
        <v>4</v>
      </c>
      <c r="B88" s="95" t="s">
        <v>175</v>
      </c>
      <c r="C88" s="22">
        <v>40</v>
      </c>
      <c r="D88" s="22">
        <v>25</v>
      </c>
      <c r="E88" s="22">
        <v>3.6</v>
      </c>
    </row>
    <row r="89" spans="1:5" ht="12.75">
      <c r="A89" s="22">
        <v>5</v>
      </c>
      <c r="B89" s="95" t="s">
        <v>176</v>
      </c>
      <c r="C89" s="22">
        <v>25</v>
      </c>
      <c r="D89" s="22">
        <v>12</v>
      </c>
      <c r="E89" s="22">
        <v>18</v>
      </c>
    </row>
    <row r="90" spans="1:5" ht="12.75">
      <c r="A90" s="22">
        <v>6</v>
      </c>
      <c r="B90" s="95" t="s">
        <v>177</v>
      </c>
      <c r="C90" s="22">
        <v>25</v>
      </c>
      <c r="D90" s="22">
        <v>12</v>
      </c>
      <c r="E90" s="22">
        <v>8.8</v>
      </c>
    </row>
    <row r="91" spans="1:5" ht="12.75">
      <c r="A91" s="22">
        <v>7</v>
      </c>
      <c r="B91" s="95" t="s">
        <v>178</v>
      </c>
      <c r="C91" s="22">
        <v>25</v>
      </c>
      <c r="D91" s="22">
        <v>12</v>
      </c>
      <c r="E91" s="22">
        <v>4.9</v>
      </c>
    </row>
    <row r="92" spans="1:5" ht="12.75">
      <c r="A92" s="22">
        <v>8</v>
      </c>
      <c r="B92" s="95" t="s">
        <v>179</v>
      </c>
      <c r="C92" s="22">
        <v>25</v>
      </c>
      <c r="D92" s="22">
        <v>12</v>
      </c>
      <c r="E92" s="22">
        <v>2.5</v>
      </c>
    </row>
    <row r="93" spans="1:5" ht="12.75">
      <c r="A93" s="22">
        <v>9</v>
      </c>
      <c r="B93" s="95" t="s">
        <v>180</v>
      </c>
      <c r="C93" s="22">
        <v>25</v>
      </c>
      <c r="D93" s="22">
        <v>12</v>
      </c>
      <c r="E93" s="22">
        <v>18.5</v>
      </c>
    </row>
    <row r="94" spans="1:5" ht="12.75">
      <c r="A94" s="22">
        <v>10</v>
      </c>
      <c r="B94" s="95" t="s">
        <v>163</v>
      </c>
      <c r="C94" s="22">
        <v>35</v>
      </c>
      <c r="D94" s="22">
        <v>20</v>
      </c>
      <c r="E94" s="22">
        <v>0.2</v>
      </c>
    </row>
    <row r="95" spans="1:5" ht="12.75">
      <c r="A95" s="22">
        <v>11</v>
      </c>
      <c r="B95" s="95" t="s">
        <v>164</v>
      </c>
      <c r="C95" s="22">
        <v>58</v>
      </c>
      <c r="D95" s="22">
        <v>40</v>
      </c>
      <c r="E95" s="22">
        <v>0.9</v>
      </c>
    </row>
    <row r="96" spans="1:5" ht="12.75">
      <c r="A96" s="22">
        <v>12</v>
      </c>
      <c r="B96" s="95" t="s">
        <v>165</v>
      </c>
      <c r="C96" s="22">
        <v>50</v>
      </c>
      <c r="D96" s="22">
        <v>42</v>
      </c>
      <c r="E96" s="22">
        <v>1.2</v>
      </c>
    </row>
    <row r="97" spans="1:5" ht="12.75">
      <c r="A97" s="22">
        <v>13</v>
      </c>
      <c r="B97" s="95" t="s">
        <v>166</v>
      </c>
      <c r="C97" s="22">
        <v>32</v>
      </c>
      <c r="D97" s="22">
        <v>22</v>
      </c>
      <c r="E97" s="22">
        <v>1.2</v>
      </c>
    </row>
    <row r="98" spans="1:5" ht="12.75">
      <c r="A98" s="22">
        <v>14</v>
      </c>
      <c r="B98" s="95" t="s">
        <v>167</v>
      </c>
      <c r="C98" s="22">
        <v>25</v>
      </c>
      <c r="D98" s="22">
        <v>25</v>
      </c>
      <c r="E98" s="22">
        <v>3</v>
      </c>
    </row>
    <row r="99" spans="1:5" ht="12.75">
      <c r="A99" s="22">
        <v>15</v>
      </c>
      <c r="B99" s="95" t="s">
        <v>168</v>
      </c>
      <c r="C99" s="22">
        <v>25</v>
      </c>
      <c r="D99" s="22">
        <v>20</v>
      </c>
      <c r="E99" s="22">
        <v>3.5</v>
      </c>
    </row>
    <row r="100" spans="1:9" ht="12.75">
      <c r="A100" s="22">
        <v>16</v>
      </c>
      <c r="B100" s="95" t="s">
        <v>169</v>
      </c>
      <c r="C100" s="22">
        <v>27</v>
      </c>
      <c r="D100" s="22">
        <v>23</v>
      </c>
      <c r="E100" s="22">
        <v>2.2</v>
      </c>
      <c r="I100" t="s">
        <v>0</v>
      </c>
    </row>
    <row r="101" spans="1:5" ht="12.75">
      <c r="A101" s="22">
        <v>17</v>
      </c>
      <c r="B101" s="95" t="s">
        <v>170</v>
      </c>
      <c r="C101" s="22">
        <v>44</v>
      </c>
      <c r="D101" s="22">
        <v>32</v>
      </c>
      <c r="E101" s="22">
        <v>9.4</v>
      </c>
    </row>
    <row r="102" spans="1:5" ht="12.75">
      <c r="A102" s="22">
        <v>18</v>
      </c>
      <c r="B102" s="95" t="s">
        <v>171</v>
      </c>
      <c r="C102" s="22">
        <v>56</v>
      </c>
      <c r="D102" s="22">
        <v>38</v>
      </c>
      <c r="E102" s="22">
        <v>0.7</v>
      </c>
    </row>
    <row r="103" spans="1:5" ht="12.75">
      <c r="A103" s="22">
        <v>19</v>
      </c>
      <c r="B103" s="95" t="s">
        <v>172</v>
      </c>
      <c r="C103" s="22">
        <v>49</v>
      </c>
      <c r="D103" s="22">
        <v>40</v>
      </c>
      <c r="E103" s="22">
        <v>0.9</v>
      </c>
    </row>
    <row r="104" ht="12.75">
      <c r="A104" s="22">
        <v>20</v>
      </c>
    </row>
    <row r="105" spans="1:2" ht="12.75">
      <c r="A105" s="22">
        <v>21</v>
      </c>
      <c r="B105" s="21" t="s">
        <v>187</v>
      </c>
    </row>
    <row r="106" spans="1:5" ht="12.75">
      <c r="A106" s="53">
        <v>22</v>
      </c>
      <c r="B106" s="21" t="s">
        <v>173</v>
      </c>
      <c r="C106" s="22">
        <v>12</v>
      </c>
      <c r="D106" s="22">
        <v>6</v>
      </c>
      <c r="E106" s="22">
        <v>12.23</v>
      </c>
    </row>
    <row r="107" spans="1:5" ht="12.75">
      <c r="A107" s="53">
        <v>23</v>
      </c>
      <c r="B107" s="21" t="s">
        <v>174</v>
      </c>
      <c r="C107" s="22">
        <v>12</v>
      </c>
      <c r="D107" s="22">
        <v>6</v>
      </c>
      <c r="E107" s="22">
        <v>11</v>
      </c>
    </row>
    <row r="108" spans="1:5" ht="12.75">
      <c r="A108" s="53">
        <v>24</v>
      </c>
      <c r="B108" s="21" t="s">
        <v>175</v>
      </c>
      <c r="C108" s="22">
        <v>12</v>
      </c>
      <c r="D108" s="22">
        <v>6</v>
      </c>
      <c r="E108" s="22">
        <v>6.11</v>
      </c>
    </row>
    <row r="109" spans="1:5" ht="12.75">
      <c r="A109" s="22">
        <v>25</v>
      </c>
      <c r="B109" s="21" t="s">
        <v>182</v>
      </c>
      <c r="C109" s="22">
        <v>12</v>
      </c>
      <c r="D109" s="22">
        <v>6</v>
      </c>
      <c r="E109" s="22">
        <v>14</v>
      </c>
    </row>
    <row r="110" spans="1:5" ht="12.75">
      <c r="A110" s="22">
        <v>26</v>
      </c>
      <c r="B110" s="21" t="s">
        <v>177</v>
      </c>
      <c r="C110" s="22">
        <v>12</v>
      </c>
      <c r="D110" s="22">
        <v>6</v>
      </c>
      <c r="E110" s="22">
        <v>6.5</v>
      </c>
    </row>
    <row r="111" spans="1:5" ht="12.75">
      <c r="A111" s="22">
        <v>27</v>
      </c>
      <c r="B111" s="21" t="s">
        <v>178</v>
      </c>
      <c r="C111" s="22">
        <v>12</v>
      </c>
      <c r="D111" s="22">
        <v>6</v>
      </c>
      <c r="E111" s="22">
        <v>1.5</v>
      </c>
    </row>
    <row r="112" spans="1:5" ht="12.75">
      <c r="A112" s="22">
        <v>28</v>
      </c>
      <c r="B112" s="21" t="s">
        <v>179</v>
      </c>
      <c r="C112" s="22">
        <v>12</v>
      </c>
      <c r="D112" s="22">
        <v>6</v>
      </c>
      <c r="E112" s="22">
        <v>1.1</v>
      </c>
    </row>
    <row r="113" spans="1:5" ht="12.75">
      <c r="A113" s="22">
        <v>29</v>
      </c>
      <c r="B113" s="21" t="s">
        <v>183</v>
      </c>
      <c r="C113" s="22">
        <v>12</v>
      </c>
      <c r="D113" s="22">
        <v>6</v>
      </c>
      <c r="E113" s="22">
        <v>20</v>
      </c>
    </row>
    <row r="114" spans="1:5" ht="12.75">
      <c r="A114" s="22">
        <v>30</v>
      </c>
      <c r="B114" s="21" t="s">
        <v>163</v>
      </c>
      <c r="C114" s="22">
        <v>14</v>
      </c>
      <c r="D114" s="22">
        <v>9</v>
      </c>
      <c r="E114" s="22">
        <v>0.34</v>
      </c>
    </row>
    <row r="115" spans="1:5" ht="12.75">
      <c r="A115" s="22">
        <v>31</v>
      </c>
      <c r="B115" s="21" t="s">
        <v>181</v>
      </c>
      <c r="C115" s="22">
        <v>14</v>
      </c>
      <c r="D115" s="22">
        <v>9</v>
      </c>
      <c r="E115" s="22">
        <v>2.05</v>
      </c>
    </row>
    <row r="116" spans="1:5" ht="12.75">
      <c r="A116" s="22">
        <v>32</v>
      </c>
      <c r="B116" s="21" t="s">
        <v>167</v>
      </c>
      <c r="C116" s="22">
        <v>14</v>
      </c>
      <c r="D116" s="22">
        <v>9</v>
      </c>
      <c r="E116" s="22">
        <v>2.77</v>
      </c>
    </row>
    <row r="117" spans="1:5" ht="12.75">
      <c r="A117" s="22">
        <v>33</v>
      </c>
      <c r="B117" s="21" t="s">
        <v>168</v>
      </c>
      <c r="C117" s="22">
        <v>14</v>
      </c>
      <c r="D117" s="22">
        <v>9</v>
      </c>
      <c r="E117" s="22">
        <v>6.16</v>
      </c>
    </row>
    <row r="118" spans="1:5" ht="12.75">
      <c r="A118" s="22">
        <v>34</v>
      </c>
      <c r="B118" s="21" t="s">
        <v>169</v>
      </c>
      <c r="C118" s="22">
        <v>14</v>
      </c>
      <c r="D118" s="22">
        <v>9</v>
      </c>
      <c r="E118" s="22">
        <v>6.09</v>
      </c>
    </row>
    <row r="119" spans="1:5" ht="12.75">
      <c r="A119" s="22">
        <v>35</v>
      </c>
      <c r="B119" s="21" t="s">
        <v>170</v>
      </c>
      <c r="C119" s="22">
        <v>14</v>
      </c>
      <c r="D119" s="22">
        <v>9</v>
      </c>
      <c r="E119" s="22">
        <v>12.25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Klatt, IDNR</dc:creator>
  <cp:keywords/>
  <dc:description/>
  <cp:lastModifiedBy>Klatt, Jeremy [DNR]</cp:lastModifiedBy>
  <cp:lastPrinted>2015-09-28T14:52:23Z</cp:lastPrinted>
  <dcterms:created xsi:type="dcterms:W3CDTF">2004-07-09T12:59:59Z</dcterms:created>
  <dcterms:modified xsi:type="dcterms:W3CDTF">2017-05-09T19:53:26Z</dcterms:modified>
  <cp:category/>
  <cp:version/>
  <cp:contentType/>
  <cp:contentStatus/>
</cp:coreProperties>
</file>